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5195" windowHeight="8175" activeTab="2"/>
  </bookViews>
  <sheets>
    <sheet name="2-story" sheetId="2" r:id="rId1"/>
    <sheet name="3-story" sheetId="4" r:id="rId2"/>
    <sheet name="7-story" sheetId="3" r:id="rId3"/>
  </sheets>
  <definedNames>
    <definedName name="_xlnm.Print_Area" localSheetId="0">'2-story'!$A$2:$P$58</definedName>
    <definedName name="_xlnm.Print_Area" localSheetId="1">'3-story'!$A$2:$P$45</definedName>
    <definedName name="_xlnm.Print_Area" localSheetId="2">'7-story'!$A$2:$P$61</definedName>
  </definedNames>
  <calcPr calcId="125725"/>
</workbook>
</file>

<file path=xl/calcChain.xml><?xml version="1.0" encoding="utf-8"?>
<calcChain xmlns="http://schemas.openxmlformats.org/spreadsheetml/2006/main">
  <c r="O9" i="3"/>
  <c r="O11"/>
  <c r="O13"/>
  <c r="O15"/>
  <c r="O17"/>
  <c r="O19"/>
  <c r="O21"/>
  <c r="L23" i="4"/>
  <c r="M10" i="2"/>
  <c r="L45" i="4"/>
  <c r="K45"/>
  <c r="H43"/>
  <c r="G35"/>
  <c r="O9"/>
  <c r="O11"/>
  <c r="O13"/>
  <c r="H21"/>
  <c r="H30"/>
  <c r="H32"/>
  <c r="H34"/>
  <c r="F35"/>
  <c r="F33"/>
  <c r="F31"/>
  <c r="G13"/>
  <c r="G11"/>
  <c r="G9"/>
  <c r="D12"/>
  <c r="D10" s="1"/>
  <c r="L8" i="2"/>
  <c r="M8" s="1"/>
  <c r="N9" s="1"/>
  <c r="E13" i="4"/>
  <c r="I12"/>
  <c r="J12" s="1"/>
  <c r="L14"/>
  <c r="M14" s="1"/>
  <c r="L36"/>
  <c r="M36" s="1"/>
  <c r="M52" i="3"/>
  <c r="L52"/>
  <c r="M18"/>
  <c r="M10"/>
  <c r="L31" i="2"/>
  <c r="M31" s="1"/>
  <c r="L8" i="3"/>
  <c r="M8" s="1"/>
  <c r="N9" s="1"/>
  <c r="L10"/>
  <c r="L12"/>
  <c r="M12" s="1"/>
  <c r="L14"/>
  <c r="M14" s="1"/>
  <c r="L16"/>
  <c r="M16" s="1"/>
  <c r="L18"/>
  <c r="L61"/>
  <c r="D50" i="2"/>
  <c r="L50" s="1"/>
  <c r="M50" s="1"/>
  <c r="L10"/>
  <c r="L31" i="3"/>
  <c r="E17"/>
  <c r="G17" s="1"/>
  <c r="E19"/>
  <c r="G19"/>
  <c r="E15"/>
  <c r="G15" s="1"/>
  <c r="E13"/>
  <c r="G13"/>
  <c r="E11"/>
  <c r="G11" s="1"/>
  <c r="E9"/>
  <c r="G9"/>
  <c r="I18"/>
  <c r="J18"/>
  <c r="I16"/>
  <c r="J16"/>
  <c r="I14"/>
  <c r="J14"/>
  <c r="I12"/>
  <c r="J12" s="1"/>
  <c r="I10"/>
  <c r="J10"/>
  <c r="I8"/>
  <c r="J8" s="1"/>
  <c r="J23" s="1"/>
  <c r="E21"/>
  <c r="G21"/>
  <c r="I20"/>
  <c r="J20" s="1"/>
  <c r="L22"/>
  <c r="M22" s="1"/>
  <c r="L20"/>
  <c r="M20" s="1"/>
  <c r="D31" i="2"/>
  <c r="E9"/>
  <c r="G9" s="1"/>
  <c r="G13" s="1"/>
  <c r="E11"/>
  <c r="G11"/>
  <c r="I8"/>
  <c r="J8"/>
  <c r="J13" s="1"/>
  <c r="I10"/>
  <c r="J10" s="1"/>
  <c r="L12"/>
  <c r="M12" s="1"/>
  <c r="D8" i="4" l="1"/>
  <c r="I10"/>
  <c r="J10" s="1"/>
  <c r="L10"/>
  <c r="M10" s="1"/>
  <c r="L12"/>
  <c r="M12" s="1"/>
  <c r="L8"/>
  <c r="M8" s="1"/>
  <c r="N9" s="1"/>
  <c r="I8"/>
  <c r="J8" s="1"/>
  <c r="J15" s="1"/>
  <c r="E9"/>
  <c r="G15" s="1"/>
  <c r="E11"/>
  <c r="N11" i="3"/>
  <c r="N11" i="2"/>
  <c r="O11" s="1"/>
  <c r="P10" s="1"/>
  <c r="O9"/>
  <c r="N11" i="4"/>
  <c r="G23" i="3"/>
  <c r="H29" s="1"/>
  <c r="H30" s="1"/>
  <c r="H31" s="1"/>
  <c r="H19" i="2"/>
  <c r="H20" s="1"/>
  <c r="H22" i="4" l="1"/>
  <c r="H23" s="1"/>
  <c r="N13" i="3"/>
  <c r="N13" i="4"/>
  <c r="P12" s="1"/>
  <c r="P8" i="2"/>
  <c r="D27" s="1"/>
  <c r="D29"/>
  <c r="N15" i="3" l="1"/>
  <c r="E28" i="2"/>
  <c r="G28" s="1"/>
  <c r="G32" s="1"/>
  <c r="L27"/>
  <c r="M27" s="1"/>
  <c r="N28" s="1"/>
  <c r="I27"/>
  <c r="J27" s="1"/>
  <c r="J32" s="1"/>
  <c r="L29"/>
  <c r="M29" s="1"/>
  <c r="I29"/>
  <c r="J29" s="1"/>
  <c r="E30"/>
  <c r="G30" s="1"/>
  <c r="P10" i="4"/>
  <c r="D34"/>
  <c r="D32" l="1"/>
  <c r="P8"/>
  <c r="D30" s="1"/>
  <c r="N17" i="3"/>
  <c r="L34" i="4"/>
  <c r="M34" s="1"/>
  <c r="E35"/>
  <c r="I34"/>
  <c r="J34" s="1"/>
  <c r="H38" i="2"/>
  <c r="H39" s="1"/>
  <c r="O28"/>
  <c r="N30"/>
  <c r="O30" s="1"/>
  <c r="P29" s="1"/>
  <c r="L30" i="4" l="1"/>
  <c r="M30" s="1"/>
  <c r="N31" s="1"/>
  <c r="E31"/>
  <c r="G31" s="1"/>
  <c r="I30"/>
  <c r="J30" s="1"/>
  <c r="L32"/>
  <c r="M32" s="1"/>
  <c r="E33"/>
  <c r="G33" s="1"/>
  <c r="I32"/>
  <c r="J32" s="1"/>
  <c r="P27" i="2"/>
  <c r="D46" s="1"/>
  <c r="D48"/>
  <c r="N19" i="3"/>
  <c r="O31" i="4" l="1"/>
  <c r="N33"/>
  <c r="N21" i="3"/>
  <c r="P20" s="1"/>
  <c r="G37" i="4"/>
  <c r="L46" i="2"/>
  <c r="M46" s="1"/>
  <c r="N47" s="1"/>
  <c r="E47"/>
  <c r="G47" s="1"/>
  <c r="G51" s="1"/>
  <c r="I46"/>
  <c r="J46" s="1"/>
  <c r="J37" i="4"/>
  <c r="L48" i="2"/>
  <c r="M48" s="1"/>
  <c r="I48"/>
  <c r="J48" s="1"/>
  <c r="E49"/>
  <c r="G49" s="1"/>
  <c r="H44" i="4" l="1"/>
  <c r="H45" s="1"/>
  <c r="N49" i="2"/>
  <c r="O49" s="1"/>
  <c r="P48" s="1"/>
  <c r="O47"/>
  <c r="N35" i="4"/>
  <c r="O35" s="1"/>
  <c r="P34" s="1"/>
  <c r="O33"/>
  <c r="P18" i="3"/>
  <c r="D50"/>
  <c r="J51" i="2"/>
  <c r="H57" s="1"/>
  <c r="H58" s="1"/>
  <c r="P16" i="3" l="1"/>
  <c r="D48"/>
  <c r="P46" i="2"/>
  <c r="L50" i="3"/>
  <c r="M50" s="1"/>
  <c r="E51"/>
  <c r="G51" s="1"/>
  <c r="I50"/>
  <c r="J50" s="1"/>
  <c r="P32" i="4"/>
  <c r="P30" s="1"/>
  <c r="P14" i="3" l="1"/>
  <c r="D46"/>
  <c r="L48"/>
  <c r="M48" s="1"/>
  <c r="E49"/>
  <c r="G49" s="1"/>
  <c r="I48"/>
  <c r="J48" s="1"/>
  <c r="D44" l="1"/>
  <c r="P12"/>
  <c r="L46"/>
  <c r="M46" s="1"/>
  <c r="E47"/>
  <c r="G47" s="1"/>
  <c r="I46"/>
  <c r="J46" s="1"/>
  <c r="L44" l="1"/>
  <c r="M44" s="1"/>
  <c r="E45"/>
  <c r="G45" s="1"/>
  <c r="I44"/>
  <c r="J44" s="1"/>
  <c r="P10"/>
  <c r="D42"/>
  <c r="L42" l="1"/>
  <c r="M42" s="1"/>
  <c r="E43"/>
  <c r="G43" s="1"/>
  <c r="I42"/>
  <c r="J42" s="1"/>
  <c r="P8"/>
  <c r="D38" s="1"/>
  <c r="D40"/>
  <c r="L38" l="1"/>
  <c r="M38" s="1"/>
  <c r="N39" s="1"/>
  <c r="E39"/>
  <c r="G39" s="1"/>
  <c r="G53" s="1"/>
  <c r="I38"/>
  <c r="J38" s="1"/>
  <c r="L40"/>
  <c r="M40" s="1"/>
  <c r="E41"/>
  <c r="G41" s="1"/>
  <c r="I40"/>
  <c r="J40" s="1"/>
  <c r="O39" l="1"/>
  <c r="N41"/>
  <c r="J53"/>
  <c r="H59" s="1"/>
  <c r="H60" s="1"/>
  <c r="H61" s="1"/>
  <c r="O41" l="1"/>
  <c r="N43"/>
  <c r="N45" l="1"/>
  <c r="O43"/>
  <c r="O45" l="1"/>
  <c r="N47"/>
  <c r="O47" l="1"/>
  <c r="N49"/>
  <c r="O49" l="1"/>
  <c r="N51"/>
  <c r="O51" s="1"/>
  <c r="P50" s="1"/>
  <c r="P48" l="1"/>
  <c r="P46" s="1"/>
  <c r="P44" s="1"/>
  <c r="P42" s="1"/>
  <c r="P40" s="1"/>
  <c r="P38" s="1"/>
</calcChain>
</file>

<file path=xl/sharedStrings.xml><?xml version="1.0" encoding="utf-8"?>
<sst xmlns="http://schemas.openxmlformats.org/spreadsheetml/2006/main" count="253" uniqueCount="35">
  <si>
    <t>Floor Disp</t>
  </si>
  <si>
    <t>Floor Level</t>
  </si>
  <si>
    <t>Story Stiffness</t>
  </si>
  <si>
    <t>k</t>
  </si>
  <si>
    <t>Strain Energy</t>
  </si>
  <si>
    <t>P.E._max</t>
  </si>
  <si>
    <t>Floor Mass</t>
  </si>
  <si>
    <t>Floor Accel</t>
  </si>
  <si>
    <t>K.E._max</t>
  </si>
  <si>
    <t>Kinetic Energy</t>
  </si>
  <si>
    <t>Floor Vel</t>
  </si>
  <si>
    <t>m * w^2</t>
  </si>
  <si>
    <t>P.E._max = K.E._max</t>
  </si>
  <si>
    <t>w^2 =</t>
  </si>
  <si>
    <t>w =</t>
  </si>
  <si>
    <t>k/m</t>
  </si>
  <si>
    <t>* sqrt(k/m)</t>
  </si>
  <si>
    <t>Initial Guess</t>
  </si>
  <si>
    <t>Iteration 1</t>
  </si>
  <si>
    <t>w^2</t>
  </si>
  <si>
    <t>Floor Force</t>
  </si>
  <si>
    <t>w^2 * m</t>
  </si>
  <si>
    <t>Story Shear</t>
  </si>
  <si>
    <t>w^2 * m / k</t>
  </si>
  <si>
    <t>Updated</t>
  </si>
  <si>
    <t>m</t>
  </si>
  <si>
    <t>w</t>
  </si>
  <si>
    <t>multiplier</t>
  </si>
  <si>
    <t>Iteration 2</t>
  </si>
  <si>
    <t>rad/sec</t>
  </si>
  <si>
    <t>Updating</t>
  </si>
  <si>
    <r>
      <t>3-story; identical story masses and k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=1.2k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=1.2k</t>
    </r>
    <r>
      <rPr>
        <b/>
        <vertAlign val="subscript"/>
        <sz val="10"/>
        <rFont val="Arial"/>
        <family val="2"/>
      </rPr>
      <t>3</t>
    </r>
  </si>
  <si>
    <t>7-story; identical story stiffnesses and story masses</t>
  </si>
  <si>
    <t>2-story; identical story stiffnesses and story masses</t>
  </si>
  <si>
    <t>Story Drift</t>
  </si>
</sst>
</file>

<file path=xl/styles.xml><?xml version="1.0" encoding="utf-8"?>
<styleSheet xmlns="http://schemas.openxmlformats.org/spreadsheetml/2006/main">
  <numFmts count="3">
    <numFmt numFmtId="164" formatCode="0.00000"/>
    <numFmt numFmtId="165" formatCode="0.000"/>
    <numFmt numFmtId="166" formatCode="0.0"/>
  </numFmts>
  <fonts count="6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</font>
    <font>
      <sz val="10"/>
      <name val="Arial"/>
      <family val="2"/>
    </font>
    <font>
      <b/>
      <vertAlign val="sub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right"/>
    </xf>
    <xf numFmtId="165" fontId="0" fillId="0" borderId="0" xfId="0" applyNumberFormat="1"/>
    <xf numFmtId="0" fontId="2" fillId="0" borderId="0" xfId="0" applyFont="1"/>
    <xf numFmtId="166" fontId="0" fillId="0" borderId="0" xfId="0" applyNumberFormat="1"/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165" fontId="0" fillId="3" borderId="0" xfId="0" applyNumberFormat="1" applyFill="1"/>
    <xf numFmtId="0" fontId="0" fillId="3" borderId="0" xfId="0" applyFill="1"/>
    <xf numFmtId="164" fontId="0" fillId="0" borderId="0" xfId="0" applyNumberFormat="1"/>
    <xf numFmtId="2" fontId="4" fillId="2" borderId="0" xfId="0" applyNumberFormat="1" applyFont="1" applyFill="1" applyAlignment="1">
      <alignment horizontal="center"/>
    </xf>
    <xf numFmtId="2" fontId="0" fillId="0" borderId="0" xfId="0" applyNumberFormat="1"/>
    <xf numFmtId="165" fontId="0" fillId="5" borderId="0" xfId="0" applyNumberFormat="1" applyFill="1"/>
    <xf numFmtId="0" fontId="0" fillId="0" borderId="0" xfId="0" applyAlignment="1">
      <alignment horizontal="center"/>
    </xf>
    <xf numFmtId="0" fontId="0" fillId="6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1" fillId="4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2" fontId="1" fillId="4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8"/>
  <sheetViews>
    <sheetView zoomScaleNormal="100" workbookViewId="0"/>
  </sheetViews>
  <sheetFormatPr defaultRowHeight="12.75"/>
  <cols>
    <col min="3" max="3" width="10.7109375" bestFit="1" customWidth="1"/>
    <col min="4" max="5" width="9.7109375" bestFit="1" customWidth="1"/>
    <col min="6" max="6" width="13.28515625" bestFit="1" customWidth="1"/>
    <col min="7" max="7" width="12.28515625" bestFit="1" customWidth="1"/>
    <col min="8" max="8" width="10.28515625" bestFit="1" customWidth="1"/>
    <col min="10" max="10" width="13.28515625" bestFit="1" customWidth="1"/>
    <col min="12" max="13" width="10.42578125" bestFit="1" customWidth="1"/>
    <col min="14" max="14" width="10.7109375" bestFit="1" customWidth="1"/>
    <col min="15" max="15" width="10.140625" customWidth="1"/>
  </cols>
  <sheetData>
    <row r="2" spans="1:16">
      <c r="A2" s="1" t="s">
        <v>33</v>
      </c>
    </row>
    <row r="4" spans="1:16">
      <c r="A4" s="5" t="s">
        <v>17</v>
      </c>
      <c r="B4" s="5"/>
      <c r="L4" t="s">
        <v>30</v>
      </c>
    </row>
    <row r="5" spans="1:16">
      <c r="G5" t="s">
        <v>5</v>
      </c>
      <c r="J5" t="s">
        <v>8</v>
      </c>
      <c r="P5" t="s">
        <v>24</v>
      </c>
    </row>
    <row r="6" spans="1:16">
      <c r="C6" t="s">
        <v>1</v>
      </c>
      <c r="D6" t="s">
        <v>0</v>
      </c>
      <c r="E6" t="s">
        <v>34</v>
      </c>
      <c r="F6" t="s">
        <v>2</v>
      </c>
      <c r="G6" t="s">
        <v>4</v>
      </c>
      <c r="H6" t="s">
        <v>6</v>
      </c>
      <c r="I6" t="s">
        <v>10</v>
      </c>
      <c r="J6" t="s">
        <v>9</v>
      </c>
      <c r="L6" t="s">
        <v>7</v>
      </c>
      <c r="M6" t="s">
        <v>20</v>
      </c>
      <c r="N6" t="s">
        <v>22</v>
      </c>
      <c r="O6" t="s">
        <v>34</v>
      </c>
      <c r="P6" t="s">
        <v>0</v>
      </c>
    </row>
    <row r="8" spans="1:16">
      <c r="C8" s="16">
        <v>2</v>
      </c>
      <c r="D8" s="16">
        <v>3</v>
      </c>
      <c r="E8" s="16"/>
      <c r="F8" s="16"/>
      <c r="G8" s="16"/>
      <c r="H8" s="17">
        <v>1</v>
      </c>
      <c r="I8" s="16">
        <f>D8</f>
        <v>3</v>
      </c>
      <c r="J8" s="16">
        <f>1/2*H8*I8^2</f>
        <v>4.5</v>
      </c>
      <c r="L8" s="16">
        <f>D8</f>
        <v>3</v>
      </c>
      <c r="M8" s="16">
        <f>L8*H8</f>
        <v>3</v>
      </c>
      <c r="N8" s="16"/>
      <c r="O8" s="16"/>
      <c r="P8" s="16">
        <f>P10+O9</f>
        <v>8</v>
      </c>
    </row>
    <row r="9" spans="1:16">
      <c r="C9" s="16"/>
      <c r="D9" s="16"/>
      <c r="E9" s="16">
        <f>D8-D10</f>
        <v>1</v>
      </c>
      <c r="F9" s="17">
        <v>1</v>
      </c>
      <c r="G9" s="16">
        <f>1/2*F9*E9^2</f>
        <v>0.5</v>
      </c>
      <c r="H9" s="16"/>
      <c r="I9" s="16"/>
      <c r="J9" s="16"/>
      <c r="L9" s="16"/>
      <c r="M9" s="16"/>
      <c r="N9" s="16">
        <f>M8</f>
        <v>3</v>
      </c>
      <c r="O9" s="16">
        <f>N9/F9</f>
        <v>3</v>
      </c>
      <c r="P9" s="16"/>
    </row>
    <row r="10" spans="1:16">
      <c r="C10" s="16">
        <v>1</v>
      </c>
      <c r="D10" s="16">
        <v>2</v>
      </c>
      <c r="E10" s="16"/>
      <c r="F10" s="16"/>
      <c r="G10" s="16"/>
      <c r="H10" s="17">
        <v>1</v>
      </c>
      <c r="I10" s="16">
        <f>D10</f>
        <v>2</v>
      </c>
      <c r="J10" s="16">
        <f>1/2*H10*I10^2</f>
        <v>2</v>
      </c>
      <c r="L10" s="16">
        <f>D10</f>
        <v>2</v>
      </c>
      <c r="M10" s="16">
        <f>L10*H10</f>
        <v>2</v>
      </c>
      <c r="N10" s="16"/>
      <c r="O10" s="16"/>
      <c r="P10" s="16">
        <f>P12+O11</f>
        <v>5</v>
      </c>
    </row>
    <row r="11" spans="1:16">
      <c r="C11" s="16"/>
      <c r="D11" s="16"/>
      <c r="E11" s="16">
        <f>D10-D12</f>
        <v>2</v>
      </c>
      <c r="F11" s="17">
        <v>1</v>
      </c>
      <c r="G11" s="16">
        <f>1/2*F11*E11^2</f>
        <v>2</v>
      </c>
      <c r="H11" s="16"/>
      <c r="I11" s="16"/>
      <c r="J11" s="16"/>
      <c r="L11" s="16"/>
      <c r="M11" s="16"/>
      <c r="N11" s="16">
        <f>N9+M10</f>
        <v>5</v>
      </c>
      <c r="O11" s="16">
        <f>N11/F11</f>
        <v>5</v>
      </c>
      <c r="P11" s="16"/>
    </row>
    <row r="12" spans="1:16">
      <c r="C12" s="18">
        <v>0</v>
      </c>
      <c r="D12" s="18">
        <v>0</v>
      </c>
      <c r="E12" s="18"/>
      <c r="F12" s="18"/>
      <c r="G12" s="18"/>
      <c r="H12" s="18">
        <v>0</v>
      </c>
      <c r="I12" s="18"/>
      <c r="J12" s="18"/>
      <c r="K12" s="2"/>
      <c r="L12" s="18">
        <f>D12</f>
        <v>0</v>
      </c>
      <c r="M12" s="18">
        <f>L12*H12</f>
        <v>0</v>
      </c>
      <c r="N12" s="18"/>
      <c r="O12" s="18"/>
      <c r="P12" s="18">
        <v>0</v>
      </c>
    </row>
    <row r="13" spans="1:16">
      <c r="C13" s="16"/>
      <c r="D13" s="16"/>
      <c r="E13" s="16"/>
      <c r="F13" s="16"/>
      <c r="G13" s="19">
        <f>SUM(G9,G11)</f>
        <v>2.5</v>
      </c>
      <c r="H13" s="16"/>
      <c r="I13" s="16"/>
      <c r="J13" s="19">
        <f>SUM(J8,J10)</f>
        <v>6.5</v>
      </c>
      <c r="L13" s="16"/>
      <c r="M13" s="16"/>
      <c r="N13" s="16"/>
      <c r="O13" s="16"/>
      <c r="P13" s="16"/>
    </row>
    <row r="14" spans="1:16">
      <c r="C14" s="16"/>
      <c r="D14" s="16"/>
      <c r="E14" s="16"/>
      <c r="F14" s="16"/>
      <c r="G14" s="16"/>
      <c r="H14" s="16"/>
      <c r="I14" s="16"/>
      <c r="J14" s="16"/>
      <c r="L14" s="16"/>
      <c r="M14" s="16"/>
      <c r="N14" s="16"/>
      <c r="O14" s="16"/>
      <c r="P14" s="16"/>
    </row>
    <row r="15" spans="1:16">
      <c r="B15" t="s">
        <v>27</v>
      </c>
      <c r="C15" s="16"/>
      <c r="D15" s="16"/>
      <c r="E15" s="16"/>
      <c r="F15" s="16" t="s">
        <v>3</v>
      </c>
      <c r="G15" s="16" t="s">
        <v>3</v>
      </c>
      <c r="H15" s="16" t="s">
        <v>25</v>
      </c>
      <c r="I15" s="16" t="s">
        <v>26</v>
      </c>
      <c r="J15" s="16" t="s">
        <v>11</v>
      </c>
      <c r="L15" s="16" t="s">
        <v>19</v>
      </c>
      <c r="M15" s="16" t="s">
        <v>21</v>
      </c>
      <c r="N15" s="16" t="s">
        <v>21</v>
      </c>
      <c r="O15" s="16" t="s">
        <v>23</v>
      </c>
      <c r="P15" s="16" t="s">
        <v>23</v>
      </c>
    </row>
    <row r="17" spans="1:16">
      <c r="G17" t="s">
        <v>12</v>
      </c>
    </row>
    <row r="19" spans="1:16">
      <c r="G19" s="3" t="s">
        <v>13</v>
      </c>
      <c r="H19" s="4">
        <f>G13/J13</f>
        <v>0.38461538461538464</v>
      </c>
      <c r="I19" t="s">
        <v>15</v>
      </c>
    </row>
    <row r="20" spans="1:16">
      <c r="G20" s="3" t="s">
        <v>14</v>
      </c>
      <c r="H20" s="15">
        <f>SQRT(H19)</f>
        <v>0.62017367294604231</v>
      </c>
      <c r="I20" t="s">
        <v>16</v>
      </c>
    </row>
    <row r="23" spans="1:16">
      <c r="A23" s="5" t="s">
        <v>18</v>
      </c>
      <c r="B23" s="5"/>
    </row>
    <row r="24" spans="1:16">
      <c r="G24" t="s">
        <v>5</v>
      </c>
      <c r="J24" t="s">
        <v>8</v>
      </c>
      <c r="P24" t="s">
        <v>24</v>
      </c>
    </row>
    <row r="25" spans="1:16">
      <c r="C25" t="s">
        <v>1</v>
      </c>
      <c r="D25" t="s">
        <v>0</v>
      </c>
      <c r="E25" t="s">
        <v>34</v>
      </c>
      <c r="F25" t="s">
        <v>2</v>
      </c>
      <c r="G25" t="s">
        <v>4</v>
      </c>
      <c r="H25" t="s">
        <v>6</v>
      </c>
      <c r="I25" t="s">
        <v>10</v>
      </c>
      <c r="J25" t="s">
        <v>9</v>
      </c>
      <c r="L25" t="s">
        <v>7</v>
      </c>
      <c r="M25" t="s">
        <v>20</v>
      </c>
      <c r="N25" t="s">
        <v>22</v>
      </c>
      <c r="O25" t="s">
        <v>34</v>
      </c>
      <c r="P25" t="s">
        <v>0</v>
      </c>
    </row>
    <row r="27" spans="1:16">
      <c r="C27" s="16">
        <v>2</v>
      </c>
      <c r="D27" s="16">
        <f>P8</f>
        <v>8</v>
      </c>
      <c r="E27" s="16"/>
      <c r="F27" s="16"/>
      <c r="G27" s="16"/>
      <c r="H27" s="16">
        <v>1</v>
      </c>
      <c r="I27" s="16">
        <f>D27</f>
        <v>8</v>
      </c>
      <c r="J27" s="16">
        <f>1/2*H27*I27^2</f>
        <v>32</v>
      </c>
      <c r="K27" s="16"/>
      <c r="L27" s="16">
        <f>D27</f>
        <v>8</v>
      </c>
      <c r="M27" s="16">
        <f>L27*H27</f>
        <v>8</v>
      </c>
      <c r="N27" s="16"/>
      <c r="O27" s="16"/>
      <c r="P27" s="16">
        <f>P29+O28</f>
        <v>21</v>
      </c>
    </row>
    <row r="28" spans="1:16">
      <c r="C28" s="16"/>
      <c r="D28" s="16"/>
      <c r="E28" s="16">
        <f>D27-D29</f>
        <v>3</v>
      </c>
      <c r="F28" s="16">
        <v>1</v>
      </c>
      <c r="G28" s="16">
        <f>1/2*F28*E28^2</f>
        <v>4.5</v>
      </c>
      <c r="H28" s="16"/>
      <c r="I28" s="16"/>
      <c r="J28" s="16"/>
      <c r="K28" s="16"/>
      <c r="L28" s="16"/>
      <c r="M28" s="16"/>
      <c r="N28" s="16">
        <f>M27</f>
        <v>8</v>
      </c>
      <c r="O28" s="16">
        <f>N28/F28</f>
        <v>8</v>
      </c>
      <c r="P28" s="16"/>
    </row>
    <row r="29" spans="1:16">
      <c r="C29" s="16">
        <v>1</v>
      </c>
      <c r="D29" s="16">
        <f>P10</f>
        <v>5</v>
      </c>
      <c r="E29" s="16"/>
      <c r="F29" s="16"/>
      <c r="G29" s="16"/>
      <c r="H29" s="16">
        <v>1</v>
      </c>
      <c r="I29" s="16">
        <f>D29</f>
        <v>5</v>
      </c>
      <c r="J29" s="16">
        <f>1/2*H29*I29^2</f>
        <v>12.5</v>
      </c>
      <c r="K29" s="16"/>
      <c r="L29" s="16">
        <f>D29</f>
        <v>5</v>
      </c>
      <c r="M29" s="16">
        <f>L29*H29</f>
        <v>5</v>
      </c>
      <c r="N29" s="16"/>
      <c r="O29" s="16"/>
      <c r="P29" s="16">
        <f>P31+O30</f>
        <v>13</v>
      </c>
    </row>
    <row r="30" spans="1:16">
      <c r="C30" s="16"/>
      <c r="D30" s="16"/>
      <c r="E30" s="16">
        <f>D29-D31</f>
        <v>5</v>
      </c>
      <c r="F30" s="16">
        <v>1</v>
      </c>
      <c r="G30" s="16">
        <f>1/2*F30*E30^2</f>
        <v>12.5</v>
      </c>
      <c r="H30" s="16"/>
      <c r="I30" s="16"/>
      <c r="J30" s="16"/>
      <c r="K30" s="16"/>
      <c r="L30" s="16"/>
      <c r="M30" s="16"/>
      <c r="N30" s="16">
        <f>N28+M29</f>
        <v>13</v>
      </c>
      <c r="O30" s="16">
        <f>N30/F30</f>
        <v>13</v>
      </c>
      <c r="P30" s="16"/>
    </row>
    <row r="31" spans="1:16">
      <c r="C31" s="18">
        <v>0</v>
      </c>
      <c r="D31" s="18">
        <f>P12</f>
        <v>0</v>
      </c>
      <c r="E31" s="18"/>
      <c r="F31" s="18"/>
      <c r="G31" s="18"/>
      <c r="H31" s="18">
        <v>0</v>
      </c>
      <c r="I31" s="18"/>
      <c r="J31" s="18"/>
      <c r="K31" s="18"/>
      <c r="L31" s="18">
        <f>D31</f>
        <v>0</v>
      </c>
      <c r="M31" s="18">
        <f>L31*H31</f>
        <v>0</v>
      </c>
      <c r="N31" s="18"/>
      <c r="O31" s="18"/>
      <c r="P31" s="18">
        <v>0</v>
      </c>
    </row>
    <row r="32" spans="1:16">
      <c r="C32" s="16"/>
      <c r="D32" s="16"/>
      <c r="E32" s="16"/>
      <c r="F32" s="16"/>
      <c r="G32" s="19">
        <f>SUM(G28,G30)</f>
        <v>17</v>
      </c>
      <c r="H32" s="16"/>
      <c r="I32" s="16"/>
      <c r="J32" s="19">
        <f>SUM(J27,J29)</f>
        <v>44.5</v>
      </c>
      <c r="K32" s="16"/>
      <c r="L32" s="16"/>
      <c r="M32" s="16"/>
      <c r="N32" s="16"/>
      <c r="O32" s="16"/>
      <c r="P32" s="16"/>
    </row>
    <row r="33" spans="1:16"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</row>
    <row r="34" spans="1:16">
      <c r="B34" t="s">
        <v>27</v>
      </c>
      <c r="C34" s="16"/>
      <c r="D34" s="16"/>
      <c r="E34" s="16"/>
      <c r="F34" s="16" t="s">
        <v>3</v>
      </c>
      <c r="G34" s="16" t="s">
        <v>3</v>
      </c>
      <c r="H34" s="16" t="s">
        <v>25</v>
      </c>
      <c r="I34" s="16" t="s">
        <v>26</v>
      </c>
      <c r="J34" s="16" t="s">
        <v>11</v>
      </c>
      <c r="K34" s="16"/>
      <c r="L34" s="16" t="s">
        <v>19</v>
      </c>
      <c r="M34" s="16" t="s">
        <v>21</v>
      </c>
      <c r="N34" s="16" t="s">
        <v>21</v>
      </c>
      <c r="O34" s="16" t="s">
        <v>23</v>
      </c>
      <c r="P34" s="16" t="s">
        <v>23</v>
      </c>
    </row>
    <row r="36" spans="1:16">
      <c r="G36" t="s">
        <v>12</v>
      </c>
    </row>
    <row r="38" spans="1:16">
      <c r="G38" s="3" t="s">
        <v>13</v>
      </c>
      <c r="H38" s="4">
        <f>G32/J32</f>
        <v>0.38202247191011235</v>
      </c>
      <c r="I38" t="s">
        <v>15</v>
      </c>
    </row>
    <row r="39" spans="1:16">
      <c r="G39" s="3" t="s">
        <v>14</v>
      </c>
      <c r="H39" s="15">
        <f>SQRT(H38)</f>
        <v>0.61807966469550857</v>
      </c>
      <c r="I39" t="s">
        <v>16</v>
      </c>
    </row>
    <row r="42" spans="1:16">
      <c r="A42" s="5" t="s">
        <v>28</v>
      </c>
      <c r="B42" s="5"/>
    </row>
    <row r="43" spans="1:16">
      <c r="G43" t="s">
        <v>5</v>
      </c>
      <c r="J43" t="s">
        <v>8</v>
      </c>
      <c r="P43" t="s">
        <v>24</v>
      </c>
    </row>
    <row r="44" spans="1:16">
      <c r="C44" t="s">
        <v>1</v>
      </c>
      <c r="D44" t="s">
        <v>0</v>
      </c>
      <c r="E44" t="s">
        <v>34</v>
      </c>
      <c r="F44" t="s">
        <v>2</v>
      </c>
      <c r="G44" t="s">
        <v>4</v>
      </c>
      <c r="H44" t="s">
        <v>6</v>
      </c>
      <c r="I44" t="s">
        <v>10</v>
      </c>
      <c r="J44" t="s">
        <v>9</v>
      </c>
      <c r="L44" t="s">
        <v>7</v>
      </c>
      <c r="M44" t="s">
        <v>20</v>
      </c>
      <c r="N44" t="s">
        <v>22</v>
      </c>
      <c r="O44" t="s">
        <v>34</v>
      </c>
      <c r="P44" t="s">
        <v>0</v>
      </c>
    </row>
    <row r="46" spans="1:16">
      <c r="C46" s="16">
        <v>2</v>
      </c>
      <c r="D46" s="16">
        <f>P27</f>
        <v>21</v>
      </c>
      <c r="E46" s="16"/>
      <c r="F46" s="16"/>
      <c r="G46" s="16"/>
      <c r="H46" s="16">
        <v>1</v>
      </c>
      <c r="I46" s="16">
        <f>D46</f>
        <v>21</v>
      </c>
      <c r="J46" s="16">
        <f>1/2*H46*I46^2</f>
        <v>220.5</v>
      </c>
      <c r="K46" s="16"/>
      <c r="L46" s="16">
        <f>D46</f>
        <v>21</v>
      </c>
      <c r="M46" s="16">
        <f>L46*H46</f>
        <v>21</v>
      </c>
      <c r="N46" s="16"/>
      <c r="O46" s="16"/>
      <c r="P46" s="16">
        <f>P48+O47</f>
        <v>55</v>
      </c>
    </row>
    <row r="47" spans="1:16">
      <c r="C47" s="16"/>
      <c r="D47" s="16"/>
      <c r="E47" s="16">
        <f>D46-D48</f>
        <v>8</v>
      </c>
      <c r="F47" s="16">
        <v>1</v>
      </c>
      <c r="G47" s="16">
        <f>1/2*F47*E47^2</f>
        <v>32</v>
      </c>
      <c r="H47" s="16"/>
      <c r="I47" s="16"/>
      <c r="J47" s="16"/>
      <c r="K47" s="16"/>
      <c r="L47" s="16"/>
      <c r="M47" s="16"/>
      <c r="N47" s="16">
        <f>M46</f>
        <v>21</v>
      </c>
      <c r="O47" s="16">
        <f>N47/F47</f>
        <v>21</v>
      </c>
      <c r="P47" s="16"/>
    </row>
    <row r="48" spans="1:16">
      <c r="C48" s="16">
        <v>1</v>
      </c>
      <c r="D48" s="16">
        <f>P29</f>
        <v>13</v>
      </c>
      <c r="E48" s="16"/>
      <c r="F48" s="16"/>
      <c r="G48" s="16"/>
      <c r="H48" s="16">
        <v>1</v>
      </c>
      <c r="I48" s="16">
        <f>D48</f>
        <v>13</v>
      </c>
      <c r="J48" s="16">
        <f>1/2*H48*I48^2</f>
        <v>84.5</v>
      </c>
      <c r="K48" s="16"/>
      <c r="L48" s="16">
        <f>D48</f>
        <v>13</v>
      </c>
      <c r="M48" s="16">
        <f>L48*H48</f>
        <v>13</v>
      </c>
      <c r="N48" s="16"/>
      <c r="O48" s="16"/>
      <c r="P48" s="16">
        <f>P50+O49</f>
        <v>34</v>
      </c>
    </row>
    <row r="49" spans="2:16">
      <c r="C49" s="16"/>
      <c r="D49" s="16"/>
      <c r="E49" s="16">
        <f>D48-D50</f>
        <v>13</v>
      </c>
      <c r="F49" s="16">
        <v>1</v>
      </c>
      <c r="G49" s="16">
        <f>1/2*F49*E49^2</f>
        <v>84.5</v>
      </c>
      <c r="H49" s="16"/>
      <c r="I49" s="16"/>
      <c r="J49" s="16"/>
      <c r="K49" s="16"/>
      <c r="L49" s="16"/>
      <c r="M49" s="16"/>
      <c r="N49" s="16">
        <f>N47+M48</f>
        <v>34</v>
      </c>
      <c r="O49" s="16">
        <f>N49/F49</f>
        <v>34</v>
      </c>
      <c r="P49" s="16"/>
    </row>
    <row r="50" spans="2:16">
      <c r="C50" s="18">
        <v>0</v>
      </c>
      <c r="D50" s="18">
        <f>P31</f>
        <v>0</v>
      </c>
      <c r="E50" s="18"/>
      <c r="F50" s="18"/>
      <c r="G50" s="18"/>
      <c r="H50" s="18">
        <v>0</v>
      </c>
      <c r="I50" s="18"/>
      <c r="J50" s="18"/>
      <c r="K50" s="18"/>
      <c r="L50" s="18">
        <f>D50</f>
        <v>0</v>
      </c>
      <c r="M50" s="18">
        <f>L50*H50</f>
        <v>0</v>
      </c>
      <c r="N50" s="18"/>
      <c r="O50" s="18"/>
      <c r="P50" s="18">
        <v>0</v>
      </c>
    </row>
    <row r="51" spans="2:16">
      <c r="C51" s="16"/>
      <c r="D51" s="16"/>
      <c r="E51" s="16"/>
      <c r="F51" s="16"/>
      <c r="G51" s="19">
        <f>SUM(G47,G49)</f>
        <v>116.5</v>
      </c>
      <c r="H51" s="16"/>
      <c r="I51" s="16"/>
      <c r="J51" s="19">
        <f>SUM(J46,J48)</f>
        <v>305</v>
      </c>
      <c r="K51" s="16"/>
      <c r="L51" s="16"/>
      <c r="M51" s="16"/>
      <c r="N51" s="16"/>
      <c r="O51" s="16"/>
      <c r="P51" s="16"/>
    </row>
    <row r="52" spans="2:16"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2:16">
      <c r="B53" t="s">
        <v>27</v>
      </c>
      <c r="C53" s="16"/>
      <c r="D53" s="16"/>
      <c r="E53" s="16"/>
      <c r="F53" s="16" t="s">
        <v>3</v>
      </c>
      <c r="G53" s="16" t="s">
        <v>3</v>
      </c>
      <c r="H53" s="16" t="s">
        <v>25</v>
      </c>
      <c r="I53" s="16" t="s">
        <v>26</v>
      </c>
      <c r="J53" s="16" t="s">
        <v>11</v>
      </c>
      <c r="K53" s="16"/>
      <c r="L53" s="16" t="s">
        <v>19</v>
      </c>
      <c r="M53" s="16" t="s">
        <v>21</v>
      </c>
      <c r="N53" s="16" t="s">
        <v>21</v>
      </c>
      <c r="O53" s="16" t="s">
        <v>23</v>
      </c>
      <c r="P53" s="16" t="s">
        <v>23</v>
      </c>
    </row>
    <row r="55" spans="2:16">
      <c r="G55" t="s">
        <v>12</v>
      </c>
    </row>
    <row r="57" spans="2:16">
      <c r="G57" s="3" t="s">
        <v>13</v>
      </c>
      <c r="H57" s="4">
        <f>G51/J51</f>
        <v>0.38196721311475412</v>
      </c>
      <c r="I57" t="s">
        <v>15</v>
      </c>
    </row>
    <row r="58" spans="2:16">
      <c r="G58" s="3" t="s">
        <v>14</v>
      </c>
      <c r="H58" s="15">
        <f>SQRT(H57)</f>
        <v>0.61803496107805589</v>
      </c>
      <c r="I58" t="s">
        <v>16</v>
      </c>
    </row>
  </sheetData>
  <phoneticPr fontId="3" type="noConversion"/>
  <pageMargins left="0.75" right="0.75" top="1" bottom="1" header="0.5" footer="0.5"/>
  <pageSetup scale="65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5"/>
  <sheetViews>
    <sheetView zoomScaleNormal="100" workbookViewId="0"/>
  </sheetViews>
  <sheetFormatPr defaultRowHeight="12.75"/>
  <cols>
    <col min="3" max="3" width="9.85546875" bestFit="1" customWidth="1"/>
    <col min="6" max="6" width="13.28515625" bestFit="1" customWidth="1"/>
    <col min="7" max="7" width="12.28515625" customWidth="1"/>
    <col min="8" max="8" width="10.28515625" bestFit="1" customWidth="1"/>
    <col min="10" max="10" width="13.28515625" bestFit="1" customWidth="1"/>
    <col min="12" max="13" width="10.42578125" bestFit="1" customWidth="1"/>
    <col min="14" max="14" width="10.85546875" bestFit="1" customWidth="1"/>
    <col min="15" max="16" width="10.140625" bestFit="1" customWidth="1"/>
  </cols>
  <sheetData>
    <row r="2" spans="1:16" ht="14.25">
      <c r="A2" s="1" t="s">
        <v>31</v>
      </c>
    </row>
    <row r="4" spans="1:16">
      <c r="A4" s="5" t="s">
        <v>17</v>
      </c>
      <c r="B4" s="5"/>
      <c r="L4" t="s">
        <v>30</v>
      </c>
    </row>
    <row r="5" spans="1:16">
      <c r="G5" t="s">
        <v>5</v>
      </c>
      <c r="J5" t="s">
        <v>8</v>
      </c>
      <c r="P5" t="s">
        <v>24</v>
      </c>
    </row>
    <row r="6" spans="1:16">
      <c r="C6" t="s">
        <v>1</v>
      </c>
      <c r="D6" t="s">
        <v>0</v>
      </c>
      <c r="E6" t="s">
        <v>34</v>
      </c>
      <c r="F6" t="s">
        <v>2</v>
      </c>
      <c r="G6" t="s">
        <v>4</v>
      </c>
      <c r="H6" t="s">
        <v>6</v>
      </c>
      <c r="I6" t="s">
        <v>10</v>
      </c>
      <c r="J6" t="s">
        <v>9</v>
      </c>
      <c r="L6" t="s">
        <v>7</v>
      </c>
      <c r="M6" t="s">
        <v>20</v>
      </c>
      <c r="N6" t="s">
        <v>22</v>
      </c>
      <c r="O6" t="s">
        <v>34</v>
      </c>
      <c r="P6" t="s">
        <v>0</v>
      </c>
    </row>
    <row r="8" spans="1:16">
      <c r="C8" s="16">
        <v>3</v>
      </c>
      <c r="D8" s="16">
        <f>D10+1/F9</f>
        <v>5.5</v>
      </c>
      <c r="E8" s="16"/>
      <c r="F8" s="16"/>
      <c r="G8" s="16"/>
      <c r="H8" s="17">
        <v>1</v>
      </c>
      <c r="I8" s="16">
        <f>D8</f>
        <v>5.5</v>
      </c>
      <c r="J8" s="16">
        <f>1/2*H8*I8^2</f>
        <v>15.125</v>
      </c>
      <c r="K8" s="16"/>
      <c r="L8" s="16">
        <f>D8</f>
        <v>5.5</v>
      </c>
      <c r="M8" s="16">
        <f>L8*H8</f>
        <v>5.5</v>
      </c>
      <c r="N8" s="16"/>
      <c r="O8" s="16"/>
      <c r="P8" s="20">
        <f>P10+O9</f>
        <v>25.916666666666668</v>
      </c>
    </row>
    <row r="9" spans="1:16">
      <c r="C9" s="16"/>
      <c r="D9" s="16"/>
      <c r="E9" s="16">
        <f>D8-D10</f>
        <v>1</v>
      </c>
      <c r="F9" s="17">
        <v>1</v>
      </c>
      <c r="G9" s="16">
        <f>1/2*F9*E9^2</f>
        <v>0.5</v>
      </c>
      <c r="H9" s="16"/>
      <c r="I9" s="16"/>
      <c r="J9" s="16"/>
      <c r="K9" s="16"/>
      <c r="L9" s="16"/>
      <c r="M9" s="16"/>
      <c r="N9" s="16">
        <f>M8</f>
        <v>5.5</v>
      </c>
      <c r="O9" s="16">
        <f>N9/F9</f>
        <v>5.5</v>
      </c>
      <c r="P9" s="20"/>
    </row>
    <row r="10" spans="1:16">
      <c r="C10" s="16">
        <v>2</v>
      </c>
      <c r="D10" s="16">
        <f>D12+2/F11</f>
        <v>4.5</v>
      </c>
      <c r="E10" s="16"/>
      <c r="F10" s="16"/>
      <c r="G10" s="16"/>
      <c r="H10" s="17">
        <v>1</v>
      </c>
      <c r="I10" s="16">
        <f>D10</f>
        <v>4.5</v>
      </c>
      <c r="J10" s="16">
        <f>1/2*H10*I10^2</f>
        <v>10.125</v>
      </c>
      <c r="K10" s="16"/>
      <c r="L10" s="16">
        <f>D10</f>
        <v>4.5</v>
      </c>
      <c r="M10" s="16">
        <f>L10*H10</f>
        <v>4.5</v>
      </c>
      <c r="N10" s="16"/>
      <c r="O10" s="16"/>
      <c r="P10" s="20">
        <f>P12+O11</f>
        <v>20.416666666666668</v>
      </c>
    </row>
    <row r="11" spans="1:16">
      <c r="C11" s="16"/>
      <c r="D11" s="16"/>
      <c r="E11" s="16">
        <f>D10-D12</f>
        <v>2</v>
      </c>
      <c r="F11" s="17">
        <v>1</v>
      </c>
      <c r="G11" s="16">
        <f>1/2*F11*E11^2</f>
        <v>2</v>
      </c>
      <c r="H11" s="16"/>
      <c r="I11" s="16"/>
      <c r="J11" s="16"/>
      <c r="K11" s="16"/>
      <c r="L11" s="16"/>
      <c r="M11" s="16"/>
      <c r="N11" s="16">
        <f>N9+M10</f>
        <v>10</v>
      </c>
      <c r="O11" s="16">
        <f>N11/F11</f>
        <v>10</v>
      </c>
      <c r="P11" s="20"/>
    </row>
    <row r="12" spans="1:16">
      <c r="C12" s="16">
        <v>1</v>
      </c>
      <c r="D12" s="16">
        <f>3/F13</f>
        <v>2.5</v>
      </c>
      <c r="E12" s="16"/>
      <c r="F12" s="16"/>
      <c r="G12" s="16"/>
      <c r="H12" s="17">
        <v>1</v>
      </c>
      <c r="I12" s="16">
        <f>D12</f>
        <v>2.5</v>
      </c>
      <c r="J12" s="16">
        <f>1/2*H12*I12^2</f>
        <v>3.125</v>
      </c>
      <c r="K12" s="16"/>
      <c r="L12" s="16">
        <f>D12</f>
        <v>2.5</v>
      </c>
      <c r="M12" s="16">
        <f>L12*H12</f>
        <v>2.5</v>
      </c>
      <c r="N12" s="16"/>
      <c r="O12" s="16"/>
      <c r="P12" s="20">
        <f>P14+O13</f>
        <v>10.416666666666668</v>
      </c>
    </row>
    <row r="13" spans="1:16">
      <c r="C13" s="16"/>
      <c r="D13" s="16"/>
      <c r="E13" s="16">
        <f>D12-D14</f>
        <v>2.5</v>
      </c>
      <c r="F13" s="17">
        <v>1.2</v>
      </c>
      <c r="G13" s="16">
        <f>1/2*F13*E13^2</f>
        <v>3.75</v>
      </c>
      <c r="H13" s="16"/>
      <c r="I13" s="16"/>
      <c r="J13" s="16"/>
      <c r="K13" s="16"/>
      <c r="L13" s="16"/>
      <c r="M13" s="16"/>
      <c r="N13" s="16">
        <f>N11+M12</f>
        <v>12.5</v>
      </c>
      <c r="O13" s="20">
        <f>N13/F13</f>
        <v>10.416666666666668</v>
      </c>
      <c r="P13" s="16"/>
    </row>
    <row r="14" spans="1:16">
      <c r="C14" s="18">
        <v>0</v>
      </c>
      <c r="D14" s="18">
        <v>0</v>
      </c>
      <c r="E14" s="18"/>
      <c r="F14" s="18"/>
      <c r="G14" s="18"/>
      <c r="H14" s="18">
        <v>0</v>
      </c>
      <c r="I14" s="18"/>
      <c r="J14" s="18"/>
      <c r="K14" s="18"/>
      <c r="L14" s="18">
        <f>D14</f>
        <v>0</v>
      </c>
      <c r="M14" s="18">
        <f>L14*H14</f>
        <v>0</v>
      </c>
      <c r="N14" s="18"/>
      <c r="O14" s="18"/>
      <c r="P14" s="18">
        <v>0</v>
      </c>
    </row>
    <row r="15" spans="1:16">
      <c r="C15" s="16"/>
      <c r="D15" s="16"/>
      <c r="E15" s="16"/>
      <c r="F15" s="16"/>
      <c r="G15" s="19">
        <f>SUM(G8:G13)</f>
        <v>6.25</v>
      </c>
      <c r="H15" s="16"/>
      <c r="I15" s="16"/>
      <c r="J15" s="19">
        <f>SUM(J8:J12)</f>
        <v>28.375</v>
      </c>
      <c r="K15" s="16"/>
      <c r="L15" s="16"/>
      <c r="M15" s="16"/>
      <c r="N15" s="16"/>
      <c r="O15" s="16"/>
      <c r="P15" s="16"/>
    </row>
    <row r="16" spans="1:16"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6">
      <c r="B17" t="s">
        <v>27</v>
      </c>
      <c r="C17" s="16"/>
      <c r="D17" s="16"/>
      <c r="E17" s="16"/>
      <c r="F17" s="16" t="s">
        <v>3</v>
      </c>
      <c r="G17" s="16" t="s">
        <v>3</v>
      </c>
      <c r="H17" s="16" t="s">
        <v>25</v>
      </c>
      <c r="I17" s="16" t="s">
        <v>26</v>
      </c>
      <c r="J17" s="16" t="s">
        <v>11</v>
      </c>
      <c r="K17" s="16"/>
      <c r="L17" s="16" t="s">
        <v>19</v>
      </c>
      <c r="M17" s="16" t="s">
        <v>21</v>
      </c>
      <c r="N17" s="16" t="s">
        <v>21</v>
      </c>
      <c r="O17" s="16" t="s">
        <v>23</v>
      </c>
      <c r="P17" s="16" t="s">
        <v>23</v>
      </c>
    </row>
    <row r="19" spans="1:16">
      <c r="G19" t="s">
        <v>12</v>
      </c>
    </row>
    <row r="21" spans="1:16">
      <c r="G21" s="3" t="s">
        <v>13</v>
      </c>
      <c r="H21" s="12">
        <f>G15/J15</f>
        <v>0.22026431718061673</v>
      </c>
      <c r="I21" t="s">
        <v>15</v>
      </c>
    </row>
    <row r="22" spans="1:16">
      <c r="G22" s="3" t="s">
        <v>14</v>
      </c>
      <c r="H22" s="10">
        <f>SQRT(H21)</f>
        <v>0.46932325446393208</v>
      </c>
      <c r="I22" s="11" t="s">
        <v>16</v>
      </c>
      <c r="K22" s="7" t="s">
        <v>3</v>
      </c>
      <c r="L22" s="7" t="s">
        <v>25</v>
      </c>
    </row>
    <row r="23" spans="1:16">
      <c r="G23" s="3" t="s">
        <v>14</v>
      </c>
      <c r="H23" s="6">
        <f>H22*SQRT(K23/L23)</f>
        <v>18.831504206005238</v>
      </c>
      <c r="I23" t="s">
        <v>29</v>
      </c>
      <c r="K23" s="8">
        <v>5000</v>
      </c>
      <c r="L23" s="13">
        <f>100/32.2</f>
        <v>3.1055900621118009</v>
      </c>
    </row>
    <row r="24" spans="1:16">
      <c r="G24" s="3"/>
    </row>
    <row r="26" spans="1:16">
      <c r="A26" s="5" t="s">
        <v>18</v>
      </c>
      <c r="B26" s="5"/>
    </row>
    <row r="27" spans="1:16">
      <c r="G27" t="s">
        <v>5</v>
      </c>
      <c r="J27" t="s">
        <v>8</v>
      </c>
      <c r="P27" t="s">
        <v>24</v>
      </c>
    </row>
    <row r="28" spans="1:16">
      <c r="C28" t="s">
        <v>1</v>
      </c>
      <c r="D28" t="s">
        <v>0</v>
      </c>
      <c r="E28" t="s">
        <v>34</v>
      </c>
      <c r="F28" t="s">
        <v>2</v>
      </c>
      <c r="G28" t="s">
        <v>4</v>
      </c>
      <c r="H28" t="s">
        <v>6</v>
      </c>
      <c r="I28" t="s">
        <v>10</v>
      </c>
      <c r="J28" t="s">
        <v>9</v>
      </c>
      <c r="L28" t="s">
        <v>7</v>
      </c>
      <c r="M28" t="s">
        <v>20</v>
      </c>
      <c r="N28" t="s">
        <v>22</v>
      </c>
      <c r="O28" t="s">
        <v>34</v>
      </c>
      <c r="P28" t="s">
        <v>0</v>
      </c>
    </row>
    <row r="30" spans="1:16">
      <c r="C30" s="16">
        <v>3</v>
      </c>
      <c r="D30" s="20">
        <f>P8</f>
        <v>25.916666666666668</v>
      </c>
      <c r="E30" s="16"/>
      <c r="F30" s="16"/>
      <c r="G30" s="16"/>
      <c r="H30" s="16">
        <f>H8</f>
        <v>1</v>
      </c>
      <c r="I30" s="20">
        <f>D30</f>
        <v>25.916666666666668</v>
      </c>
      <c r="J30" s="20">
        <f>1/2*H30*I30^2</f>
        <v>335.8368055555556</v>
      </c>
      <c r="K30" s="16"/>
      <c r="L30" s="20">
        <f>D30</f>
        <v>25.916666666666668</v>
      </c>
      <c r="M30" s="20">
        <f>L30*H30</f>
        <v>25.916666666666668</v>
      </c>
      <c r="N30" s="16"/>
      <c r="O30" s="16"/>
      <c r="P30" s="20">
        <f>P32+O31</f>
        <v>119.54166666666667</v>
      </c>
    </row>
    <row r="31" spans="1:16">
      <c r="C31" s="16"/>
      <c r="D31" s="20"/>
      <c r="E31" s="16">
        <f>D30-D32</f>
        <v>5.5</v>
      </c>
      <c r="F31" s="16">
        <f>F9</f>
        <v>1</v>
      </c>
      <c r="G31" s="20">
        <f>1/2*F31*E31^2</f>
        <v>15.125</v>
      </c>
      <c r="H31" s="16"/>
      <c r="I31" s="20"/>
      <c r="J31" s="20"/>
      <c r="K31" s="16"/>
      <c r="L31" s="20"/>
      <c r="M31" s="20"/>
      <c r="N31" s="20">
        <f>M30</f>
        <v>25.916666666666668</v>
      </c>
      <c r="O31" s="20">
        <f>N31/F31</f>
        <v>25.916666666666668</v>
      </c>
      <c r="P31" s="20"/>
    </row>
    <row r="32" spans="1:16">
      <c r="C32" s="16">
        <v>2</v>
      </c>
      <c r="D32" s="20">
        <f>P10</f>
        <v>20.416666666666668</v>
      </c>
      <c r="E32" s="16"/>
      <c r="F32" s="16"/>
      <c r="G32" s="16"/>
      <c r="H32" s="16">
        <f>H10</f>
        <v>1</v>
      </c>
      <c r="I32" s="20">
        <f>D32</f>
        <v>20.416666666666668</v>
      </c>
      <c r="J32" s="20">
        <f>1/2*H32*I32^2</f>
        <v>208.42013888888891</v>
      </c>
      <c r="K32" s="16"/>
      <c r="L32" s="20">
        <f>D32</f>
        <v>20.416666666666668</v>
      </c>
      <c r="M32" s="20">
        <f>L32*H32</f>
        <v>20.416666666666668</v>
      </c>
      <c r="N32" s="20"/>
      <c r="O32" s="20"/>
      <c r="P32" s="20">
        <f>P34+O33</f>
        <v>93.625</v>
      </c>
    </row>
    <row r="33" spans="2:16">
      <c r="C33" s="16"/>
      <c r="D33" s="20"/>
      <c r="E33" s="16">
        <f>D32-D34</f>
        <v>10</v>
      </c>
      <c r="F33" s="16">
        <f>F11</f>
        <v>1</v>
      </c>
      <c r="G33" s="16">
        <f>1/2*F33*E33^2</f>
        <v>50</v>
      </c>
      <c r="H33" s="16"/>
      <c r="I33" s="20"/>
      <c r="J33" s="20"/>
      <c r="K33" s="16"/>
      <c r="L33" s="20"/>
      <c r="M33" s="20"/>
      <c r="N33" s="20">
        <f>N31+M32</f>
        <v>46.333333333333336</v>
      </c>
      <c r="O33" s="20">
        <f>N33/F33</f>
        <v>46.333333333333336</v>
      </c>
      <c r="P33" s="20"/>
    </row>
    <row r="34" spans="2:16">
      <c r="C34" s="16">
        <v>1</v>
      </c>
      <c r="D34" s="20">
        <f>P12</f>
        <v>10.416666666666668</v>
      </c>
      <c r="E34" s="16"/>
      <c r="F34" s="16"/>
      <c r="G34" s="16"/>
      <c r="H34" s="16">
        <f>H12</f>
        <v>1</v>
      </c>
      <c r="I34" s="20">
        <f>D34</f>
        <v>10.416666666666668</v>
      </c>
      <c r="J34" s="20">
        <f>1/2*H34*I34^2</f>
        <v>54.253472222222236</v>
      </c>
      <c r="K34" s="16"/>
      <c r="L34" s="20">
        <f>D34</f>
        <v>10.416666666666668</v>
      </c>
      <c r="M34" s="20">
        <f>L34*H34</f>
        <v>10.416666666666668</v>
      </c>
      <c r="N34" s="16"/>
      <c r="O34" s="16"/>
      <c r="P34" s="20">
        <f>P36+O35</f>
        <v>47.291666666666671</v>
      </c>
    </row>
    <row r="35" spans="2:16">
      <c r="C35" s="16"/>
      <c r="D35" s="16"/>
      <c r="E35" s="20">
        <f>D34-D36</f>
        <v>10.416666666666668</v>
      </c>
      <c r="F35" s="16">
        <f>F13</f>
        <v>1.2</v>
      </c>
      <c r="G35" s="20">
        <f>1/2*F35*E35^2</f>
        <v>65.104166666666686</v>
      </c>
      <c r="H35" s="16"/>
      <c r="I35" s="16"/>
      <c r="J35" s="16"/>
      <c r="K35" s="16"/>
      <c r="L35" s="16"/>
      <c r="M35" s="16"/>
      <c r="N35" s="16">
        <f>N33+M34</f>
        <v>56.75</v>
      </c>
      <c r="O35" s="20">
        <f>N35/F35</f>
        <v>47.291666666666671</v>
      </c>
      <c r="P35" s="16"/>
    </row>
    <row r="36" spans="2:16">
      <c r="C36" s="18">
        <v>0</v>
      </c>
      <c r="D36" s="18">
        <v>0</v>
      </c>
      <c r="E36" s="18"/>
      <c r="F36" s="18"/>
      <c r="G36" s="18"/>
      <c r="H36" s="18">
        <v>0</v>
      </c>
      <c r="I36" s="18"/>
      <c r="J36" s="18"/>
      <c r="K36" s="18"/>
      <c r="L36" s="18">
        <f>D36</f>
        <v>0</v>
      </c>
      <c r="M36" s="18">
        <f>L36*H36</f>
        <v>0</v>
      </c>
      <c r="N36" s="18"/>
      <c r="O36" s="18"/>
      <c r="P36" s="18">
        <v>0</v>
      </c>
    </row>
    <row r="37" spans="2:16">
      <c r="C37" s="16"/>
      <c r="D37" s="16"/>
      <c r="E37" s="16"/>
      <c r="F37" s="16"/>
      <c r="G37" s="21">
        <f>SUM(G30:G35)</f>
        <v>130.22916666666669</v>
      </c>
      <c r="H37" s="16"/>
      <c r="I37" s="16"/>
      <c r="J37" s="21">
        <f>SUM(J30:J34)</f>
        <v>598.51041666666686</v>
      </c>
      <c r="K37" s="16"/>
      <c r="L37" s="16"/>
      <c r="M37" s="16"/>
      <c r="N37" s="16"/>
      <c r="O37" s="16"/>
      <c r="P37" s="16"/>
    </row>
    <row r="38" spans="2:16"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</row>
    <row r="39" spans="2:16">
      <c r="B39" t="s">
        <v>27</v>
      </c>
      <c r="C39" s="16"/>
      <c r="D39" s="16"/>
      <c r="E39" s="16"/>
      <c r="F39" s="16" t="s">
        <v>3</v>
      </c>
      <c r="G39" s="16" t="s">
        <v>3</v>
      </c>
      <c r="H39" s="16" t="s">
        <v>25</v>
      </c>
      <c r="I39" s="16" t="s">
        <v>26</v>
      </c>
      <c r="J39" s="16" t="s">
        <v>11</v>
      </c>
      <c r="K39" s="16"/>
      <c r="L39" s="16" t="s">
        <v>19</v>
      </c>
      <c r="M39" s="16" t="s">
        <v>21</v>
      </c>
      <c r="N39" s="16" t="s">
        <v>21</v>
      </c>
      <c r="O39" s="16" t="s">
        <v>23</v>
      </c>
      <c r="P39" s="16" t="s">
        <v>23</v>
      </c>
    </row>
    <row r="41" spans="2:16">
      <c r="G41" t="s">
        <v>12</v>
      </c>
    </row>
    <row r="43" spans="2:16">
      <c r="G43" s="3" t="s">
        <v>13</v>
      </c>
      <c r="H43" s="12">
        <f>G37/J37</f>
        <v>0.21758880554153537</v>
      </c>
      <c r="I43" t="s">
        <v>15</v>
      </c>
    </row>
    <row r="44" spans="2:16">
      <c r="G44" s="3" t="s">
        <v>14</v>
      </c>
      <c r="H44" s="10">
        <f>SQRT(H43)</f>
        <v>0.46646415247212231</v>
      </c>
      <c r="I44" s="11" t="s">
        <v>16</v>
      </c>
      <c r="K44" s="7" t="s">
        <v>3</v>
      </c>
      <c r="L44" s="7" t="s">
        <v>25</v>
      </c>
    </row>
    <row r="45" spans="2:16">
      <c r="G45" s="3" t="s">
        <v>14</v>
      </c>
      <c r="H45" s="6">
        <f>H44*SQRT(K45/L45)</f>
        <v>18.716783295263959</v>
      </c>
      <c r="I45" t="s">
        <v>29</v>
      </c>
      <c r="K45" s="8">
        <f>K23</f>
        <v>5000</v>
      </c>
      <c r="L45" s="9">
        <f>L23</f>
        <v>3.1055900621118009</v>
      </c>
    </row>
  </sheetData>
  <phoneticPr fontId="3" type="noConversion"/>
  <pageMargins left="0.75" right="0.75" top="0.72" bottom="0.59" header="0.5" footer="0.5"/>
  <pageSetup scale="74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61"/>
  <sheetViews>
    <sheetView tabSelected="1" zoomScaleNormal="100" workbookViewId="0"/>
  </sheetViews>
  <sheetFormatPr defaultRowHeight="12.75"/>
  <cols>
    <col min="3" max="3" width="9.85546875" bestFit="1" customWidth="1"/>
    <col min="6" max="6" width="13.28515625" bestFit="1" customWidth="1"/>
    <col min="7" max="7" width="12.28515625" customWidth="1"/>
    <col min="8" max="8" width="10.28515625" bestFit="1" customWidth="1"/>
    <col min="10" max="10" width="13.28515625" bestFit="1" customWidth="1"/>
    <col min="12" max="13" width="10.42578125" bestFit="1" customWidth="1"/>
    <col min="14" max="14" width="10.85546875" bestFit="1" customWidth="1"/>
    <col min="15" max="16" width="10.140625" bestFit="1" customWidth="1"/>
  </cols>
  <sheetData>
    <row r="2" spans="1:16">
      <c r="A2" s="1" t="s">
        <v>32</v>
      </c>
    </row>
    <row r="4" spans="1:16">
      <c r="A4" s="5" t="s">
        <v>17</v>
      </c>
      <c r="B4" s="5"/>
      <c r="L4" t="s">
        <v>30</v>
      </c>
    </row>
    <row r="5" spans="1:16">
      <c r="G5" t="s">
        <v>5</v>
      </c>
      <c r="J5" t="s">
        <v>8</v>
      </c>
      <c r="P5" t="s">
        <v>24</v>
      </c>
    </row>
    <row r="6" spans="1:16">
      <c r="C6" t="s">
        <v>1</v>
      </c>
      <c r="D6" t="s">
        <v>0</v>
      </c>
      <c r="E6" t="s">
        <v>34</v>
      </c>
      <c r="F6" t="s">
        <v>2</v>
      </c>
      <c r="G6" t="s">
        <v>4</v>
      </c>
      <c r="H6" t="s">
        <v>6</v>
      </c>
      <c r="I6" t="s">
        <v>10</v>
      </c>
      <c r="J6" t="s">
        <v>9</v>
      </c>
      <c r="L6" t="s">
        <v>7</v>
      </c>
      <c r="M6" t="s">
        <v>20</v>
      </c>
      <c r="N6" t="s">
        <v>22</v>
      </c>
      <c r="O6" t="s">
        <v>34</v>
      </c>
      <c r="P6" t="s">
        <v>0</v>
      </c>
    </row>
    <row r="8" spans="1:16">
      <c r="C8" s="16">
        <v>7</v>
      </c>
      <c r="D8" s="16">
        <v>7</v>
      </c>
      <c r="E8" s="16"/>
      <c r="F8" s="16"/>
      <c r="G8" s="16"/>
      <c r="H8" s="17">
        <v>1</v>
      </c>
      <c r="I8" s="16">
        <f>D8</f>
        <v>7</v>
      </c>
      <c r="J8" s="16">
        <f>1/2*H8*I8^2</f>
        <v>24.5</v>
      </c>
      <c r="K8" s="16"/>
      <c r="L8" s="16">
        <f>D8</f>
        <v>7</v>
      </c>
      <c r="M8" s="16">
        <f>L8*H8</f>
        <v>7</v>
      </c>
      <c r="N8" s="16"/>
      <c r="O8" s="16"/>
      <c r="P8" s="16">
        <f>P10+O9</f>
        <v>140</v>
      </c>
    </row>
    <row r="9" spans="1:16">
      <c r="C9" s="16"/>
      <c r="D9" s="16"/>
      <c r="E9" s="16">
        <f>D8-D10</f>
        <v>1</v>
      </c>
      <c r="F9" s="17">
        <v>1</v>
      </c>
      <c r="G9" s="16">
        <f>1/2*F9*E9^2</f>
        <v>0.5</v>
      </c>
      <c r="H9" s="16"/>
      <c r="I9" s="16"/>
      <c r="J9" s="16"/>
      <c r="K9" s="16"/>
      <c r="L9" s="16"/>
      <c r="M9" s="16"/>
      <c r="N9" s="16">
        <f>M8</f>
        <v>7</v>
      </c>
      <c r="O9" s="16">
        <f>N9/F9</f>
        <v>7</v>
      </c>
      <c r="P9" s="16"/>
    </row>
    <row r="10" spans="1:16">
      <c r="C10" s="16">
        <v>6</v>
      </c>
      <c r="D10" s="16">
        <v>6</v>
      </c>
      <c r="E10" s="16"/>
      <c r="F10" s="16"/>
      <c r="G10" s="16"/>
      <c r="H10" s="17">
        <v>1</v>
      </c>
      <c r="I10" s="16">
        <f>D10</f>
        <v>6</v>
      </c>
      <c r="J10" s="16">
        <f>1/2*H10*I10^2</f>
        <v>18</v>
      </c>
      <c r="K10" s="16"/>
      <c r="L10" s="16">
        <f>D10</f>
        <v>6</v>
      </c>
      <c r="M10" s="16">
        <f>L10*H10</f>
        <v>6</v>
      </c>
      <c r="N10" s="16"/>
      <c r="O10" s="16"/>
      <c r="P10" s="16">
        <f>P12+O11</f>
        <v>133</v>
      </c>
    </row>
    <row r="11" spans="1:16">
      <c r="C11" s="16"/>
      <c r="D11" s="16"/>
      <c r="E11" s="16">
        <f>D10-D12</f>
        <v>1</v>
      </c>
      <c r="F11" s="17">
        <v>1</v>
      </c>
      <c r="G11" s="16">
        <f>1/2*F11*E11^2</f>
        <v>0.5</v>
      </c>
      <c r="H11" s="16"/>
      <c r="I11" s="16"/>
      <c r="J11" s="16"/>
      <c r="K11" s="16"/>
      <c r="L11" s="16"/>
      <c r="M11" s="16"/>
      <c r="N11" s="16">
        <f>N9+M10</f>
        <v>13</v>
      </c>
      <c r="O11" s="16">
        <f>N11/F11</f>
        <v>13</v>
      </c>
      <c r="P11" s="16"/>
    </row>
    <row r="12" spans="1:16">
      <c r="C12" s="16">
        <v>5</v>
      </c>
      <c r="D12" s="16">
        <v>5</v>
      </c>
      <c r="E12" s="16"/>
      <c r="F12" s="16"/>
      <c r="G12" s="16"/>
      <c r="H12" s="17">
        <v>1</v>
      </c>
      <c r="I12" s="16">
        <f>D12</f>
        <v>5</v>
      </c>
      <c r="J12" s="16">
        <f>1/2*H12*I12^2</f>
        <v>12.5</v>
      </c>
      <c r="K12" s="16"/>
      <c r="L12" s="16">
        <f>D12</f>
        <v>5</v>
      </c>
      <c r="M12" s="16">
        <f>L12*H12</f>
        <v>5</v>
      </c>
      <c r="N12" s="16"/>
      <c r="O12" s="16"/>
      <c r="P12" s="16">
        <f>P14+O13</f>
        <v>120</v>
      </c>
    </row>
    <row r="13" spans="1:16">
      <c r="C13" s="16"/>
      <c r="D13" s="16"/>
      <c r="E13" s="16">
        <f>D12-D14</f>
        <v>1</v>
      </c>
      <c r="F13" s="17">
        <v>1</v>
      </c>
      <c r="G13" s="16">
        <f>1/2*F13*E13^2</f>
        <v>0.5</v>
      </c>
      <c r="H13" s="16"/>
      <c r="I13" s="16"/>
      <c r="J13" s="16"/>
      <c r="K13" s="16"/>
      <c r="L13" s="16"/>
      <c r="M13" s="16"/>
      <c r="N13" s="16">
        <f>N11+M12</f>
        <v>18</v>
      </c>
      <c r="O13" s="16">
        <f>N13/F13</f>
        <v>18</v>
      </c>
      <c r="P13" s="16"/>
    </row>
    <row r="14" spans="1:16">
      <c r="C14" s="16">
        <v>4</v>
      </c>
      <c r="D14" s="16">
        <v>4</v>
      </c>
      <c r="E14" s="16"/>
      <c r="F14" s="16"/>
      <c r="G14" s="16"/>
      <c r="H14" s="17">
        <v>1</v>
      </c>
      <c r="I14" s="16">
        <f>D14</f>
        <v>4</v>
      </c>
      <c r="J14" s="16">
        <f>1/2*H14*I14^2</f>
        <v>8</v>
      </c>
      <c r="K14" s="16"/>
      <c r="L14" s="16">
        <f>D14</f>
        <v>4</v>
      </c>
      <c r="M14" s="16">
        <f>L14*H14</f>
        <v>4</v>
      </c>
      <c r="N14" s="16"/>
      <c r="O14" s="16"/>
      <c r="P14" s="16">
        <f>P16+O15</f>
        <v>102</v>
      </c>
    </row>
    <row r="15" spans="1:16">
      <c r="C15" s="16"/>
      <c r="D15" s="16"/>
      <c r="E15" s="16">
        <f>D14-D16</f>
        <v>1</v>
      </c>
      <c r="F15" s="17">
        <v>1</v>
      </c>
      <c r="G15" s="16">
        <f>1/2*F15*E15^2</f>
        <v>0.5</v>
      </c>
      <c r="H15" s="16"/>
      <c r="I15" s="16"/>
      <c r="J15" s="16"/>
      <c r="K15" s="16"/>
      <c r="L15" s="16"/>
      <c r="M15" s="16"/>
      <c r="N15" s="16">
        <f>N13+M14</f>
        <v>22</v>
      </c>
      <c r="O15" s="16">
        <f>N15/F15</f>
        <v>22</v>
      </c>
      <c r="P15" s="16"/>
    </row>
    <row r="16" spans="1:16">
      <c r="C16" s="16">
        <v>3</v>
      </c>
      <c r="D16" s="16">
        <v>3</v>
      </c>
      <c r="E16" s="16"/>
      <c r="F16" s="16"/>
      <c r="G16" s="16"/>
      <c r="H16" s="17">
        <v>1</v>
      </c>
      <c r="I16" s="16">
        <f>D16</f>
        <v>3</v>
      </c>
      <c r="J16" s="16">
        <f>1/2*H16*I16^2</f>
        <v>4.5</v>
      </c>
      <c r="K16" s="16"/>
      <c r="L16" s="16">
        <f>D16</f>
        <v>3</v>
      </c>
      <c r="M16" s="16">
        <f>L16*H16</f>
        <v>3</v>
      </c>
      <c r="N16" s="16"/>
      <c r="O16" s="16"/>
      <c r="P16" s="16">
        <f>P18+O17</f>
        <v>80</v>
      </c>
    </row>
    <row r="17" spans="2:16">
      <c r="C17" s="16"/>
      <c r="D17" s="16"/>
      <c r="E17" s="16">
        <f>D16-D18</f>
        <v>1</v>
      </c>
      <c r="F17" s="17">
        <v>1</v>
      </c>
      <c r="G17" s="16">
        <f>1/2*F17*E17^2</f>
        <v>0.5</v>
      </c>
      <c r="H17" s="16"/>
      <c r="I17" s="16"/>
      <c r="J17" s="16"/>
      <c r="K17" s="16"/>
      <c r="L17" s="16"/>
      <c r="M17" s="16"/>
      <c r="N17" s="16">
        <f>N15+M16</f>
        <v>25</v>
      </c>
      <c r="O17" s="16">
        <f>N17/F17</f>
        <v>25</v>
      </c>
      <c r="P17" s="16"/>
    </row>
    <row r="18" spans="2:16">
      <c r="C18" s="16">
        <v>2</v>
      </c>
      <c r="D18" s="16">
        <v>2</v>
      </c>
      <c r="E18" s="16"/>
      <c r="F18" s="16"/>
      <c r="G18" s="16"/>
      <c r="H18" s="17">
        <v>1</v>
      </c>
      <c r="I18" s="16">
        <f>D18</f>
        <v>2</v>
      </c>
      <c r="J18" s="16">
        <f>1/2*H18*I18^2</f>
        <v>2</v>
      </c>
      <c r="K18" s="16"/>
      <c r="L18" s="16">
        <f>D18</f>
        <v>2</v>
      </c>
      <c r="M18" s="16">
        <f>L18*H18</f>
        <v>2</v>
      </c>
      <c r="N18" s="16"/>
      <c r="O18" s="16"/>
      <c r="P18" s="16">
        <f>P20+O19</f>
        <v>55</v>
      </c>
    </row>
    <row r="19" spans="2:16">
      <c r="C19" s="16"/>
      <c r="D19" s="16"/>
      <c r="E19" s="16">
        <f>D18-D20</f>
        <v>1</v>
      </c>
      <c r="F19" s="17">
        <v>1</v>
      </c>
      <c r="G19" s="16">
        <f>1/2*F19*E19^2</f>
        <v>0.5</v>
      </c>
      <c r="H19" s="16"/>
      <c r="I19" s="16"/>
      <c r="J19" s="16"/>
      <c r="K19" s="16"/>
      <c r="L19" s="16"/>
      <c r="M19" s="16"/>
      <c r="N19" s="16">
        <f>N17+M18</f>
        <v>27</v>
      </c>
      <c r="O19" s="16">
        <f>N19/F19</f>
        <v>27</v>
      </c>
      <c r="P19" s="16"/>
    </row>
    <row r="20" spans="2:16">
      <c r="C20" s="16">
        <v>1</v>
      </c>
      <c r="D20" s="16">
        <v>1</v>
      </c>
      <c r="E20" s="16"/>
      <c r="F20" s="16"/>
      <c r="G20" s="16"/>
      <c r="H20" s="17">
        <v>1</v>
      </c>
      <c r="I20" s="16">
        <f>D20</f>
        <v>1</v>
      </c>
      <c r="J20" s="16">
        <f>1/2*H20*I20^2</f>
        <v>0.5</v>
      </c>
      <c r="K20" s="16"/>
      <c r="L20" s="16">
        <f>D20</f>
        <v>1</v>
      </c>
      <c r="M20" s="16">
        <f>L20*H20</f>
        <v>1</v>
      </c>
      <c r="N20" s="16"/>
      <c r="O20" s="16"/>
      <c r="P20" s="16">
        <f>P22+O21</f>
        <v>28</v>
      </c>
    </row>
    <row r="21" spans="2:16">
      <c r="C21" s="16"/>
      <c r="D21" s="16"/>
      <c r="E21" s="16">
        <f>D20-D22</f>
        <v>1</v>
      </c>
      <c r="F21" s="17">
        <v>1</v>
      </c>
      <c r="G21" s="16">
        <f>1/2*F21*E21^2</f>
        <v>0.5</v>
      </c>
      <c r="H21" s="16"/>
      <c r="I21" s="16"/>
      <c r="J21" s="16"/>
      <c r="K21" s="16"/>
      <c r="L21" s="16"/>
      <c r="M21" s="16"/>
      <c r="N21" s="16">
        <f>N19+M20</f>
        <v>28</v>
      </c>
      <c r="O21" s="16">
        <f>N21/F21</f>
        <v>28</v>
      </c>
      <c r="P21" s="16"/>
    </row>
    <row r="22" spans="2:16">
      <c r="C22" s="18">
        <v>0</v>
      </c>
      <c r="D22" s="18">
        <v>0</v>
      </c>
      <c r="E22" s="18"/>
      <c r="F22" s="18"/>
      <c r="G22" s="18"/>
      <c r="H22" s="18">
        <v>0</v>
      </c>
      <c r="I22" s="18"/>
      <c r="J22" s="18"/>
      <c r="K22" s="18"/>
      <c r="L22" s="18">
        <f>D22</f>
        <v>0</v>
      </c>
      <c r="M22" s="18">
        <f>L22*H22</f>
        <v>0</v>
      </c>
      <c r="N22" s="18"/>
      <c r="O22" s="18"/>
      <c r="P22" s="18">
        <v>0</v>
      </c>
    </row>
    <row r="23" spans="2:16">
      <c r="C23" s="16"/>
      <c r="D23" s="16"/>
      <c r="E23" s="16"/>
      <c r="F23" s="16"/>
      <c r="G23" s="19">
        <f>SUM(G9:G21)</f>
        <v>3.5</v>
      </c>
      <c r="H23" s="16"/>
      <c r="I23" s="16"/>
      <c r="J23" s="19">
        <f>SUM(J8:J20)</f>
        <v>70</v>
      </c>
      <c r="K23" s="16"/>
      <c r="L23" s="16"/>
      <c r="M23" s="16"/>
      <c r="N23" s="16"/>
      <c r="O23" s="16"/>
      <c r="P23" s="16"/>
    </row>
    <row r="24" spans="2:16"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</row>
    <row r="25" spans="2:16">
      <c r="B25" t="s">
        <v>27</v>
      </c>
      <c r="C25" s="16"/>
      <c r="D25" s="16"/>
      <c r="E25" s="16"/>
      <c r="F25" s="16" t="s">
        <v>3</v>
      </c>
      <c r="G25" s="16" t="s">
        <v>3</v>
      </c>
      <c r="H25" s="16" t="s">
        <v>25</v>
      </c>
      <c r="I25" s="16" t="s">
        <v>26</v>
      </c>
      <c r="J25" s="16" t="s">
        <v>11</v>
      </c>
      <c r="K25" s="16"/>
      <c r="L25" s="16" t="s">
        <v>19</v>
      </c>
      <c r="M25" s="16" t="s">
        <v>21</v>
      </c>
      <c r="N25" s="16" t="s">
        <v>21</v>
      </c>
      <c r="O25" s="16" t="s">
        <v>23</v>
      </c>
      <c r="P25" s="16" t="s">
        <v>23</v>
      </c>
    </row>
    <row r="27" spans="2:16">
      <c r="G27" t="s">
        <v>12</v>
      </c>
    </row>
    <row r="29" spans="2:16">
      <c r="G29" s="3" t="s">
        <v>13</v>
      </c>
      <c r="H29">
        <f>G23/J23</f>
        <v>0.05</v>
      </c>
      <c r="I29" t="s">
        <v>15</v>
      </c>
    </row>
    <row r="30" spans="2:16">
      <c r="G30" s="3" t="s">
        <v>14</v>
      </c>
      <c r="H30" s="10">
        <f>SQRT(H29)</f>
        <v>0.22360679774997896</v>
      </c>
      <c r="I30" s="11" t="s">
        <v>16</v>
      </c>
      <c r="K30" s="7" t="s">
        <v>3</v>
      </c>
      <c r="L30" s="7" t="s">
        <v>25</v>
      </c>
    </row>
    <row r="31" spans="2:16">
      <c r="G31" s="3" t="s">
        <v>14</v>
      </c>
      <c r="H31" s="6">
        <f>H30*SQRT(K31/L31)</f>
        <v>9.8285299002444919</v>
      </c>
      <c r="I31" t="s">
        <v>29</v>
      </c>
      <c r="K31" s="8">
        <v>6000</v>
      </c>
      <c r="L31" s="9">
        <f>100/32.2</f>
        <v>3.1055900621118009</v>
      </c>
    </row>
    <row r="34" spans="1:16">
      <c r="A34" s="5" t="s">
        <v>18</v>
      </c>
      <c r="B34" s="5"/>
    </row>
    <row r="35" spans="1:16">
      <c r="G35" t="s">
        <v>5</v>
      </c>
      <c r="J35" t="s">
        <v>8</v>
      </c>
      <c r="P35" t="s">
        <v>24</v>
      </c>
    </row>
    <row r="36" spans="1:16">
      <c r="C36" t="s">
        <v>1</v>
      </c>
      <c r="D36" t="s">
        <v>0</v>
      </c>
      <c r="E36" t="s">
        <v>34</v>
      </c>
      <c r="F36" t="s">
        <v>2</v>
      </c>
      <c r="G36" t="s">
        <v>4</v>
      </c>
      <c r="H36" t="s">
        <v>6</v>
      </c>
      <c r="I36" t="s">
        <v>10</v>
      </c>
      <c r="J36" t="s">
        <v>9</v>
      </c>
      <c r="L36" t="s">
        <v>7</v>
      </c>
      <c r="M36" t="s">
        <v>20</v>
      </c>
      <c r="N36" t="s">
        <v>22</v>
      </c>
      <c r="O36" t="s">
        <v>34</v>
      </c>
      <c r="P36" t="s">
        <v>0</v>
      </c>
    </row>
    <row r="38" spans="1:16">
      <c r="C38" s="16">
        <v>7</v>
      </c>
      <c r="D38" s="16">
        <f>P8</f>
        <v>140</v>
      </c>
      <c r="E38" s="16"/>
      <c r="F38" s="16"/>
      <c r="G38" s="16"/>
      <c r="H38" s="16">
        <v>1</v>
      </c>
      <c r="I38" s="16">
        <f>D38</f>
        <v>140</v>
      </c>
      <c r="J38" s="16">
        <f>1/2*H38*I38^2</f>
        <v>9800</v>
      </c>
      <c r="K38" s="16"/>
      <c r="L38" s="16">
        <f>D38</f>
        <v>140</v>
      </c>
      <c r="M38" s="16">
        <f>L38*H38</f>
        <v>140</v>
      </c>
      <c r="N38" s="16"/>
      <c r="O38" s="16"/>
      <c r="P38" s="16">
        <f>P40+O39</f>
        <v>3164</v>
      </c>
    </row>
    <row r="39" spans="1:16">
      <c r="C39" s="16"/>
      <c r="D39" s="16"/>
      <c r="E39" s="16">
        <f>D38-D40</f>
        <v>7</v>
      </c>
      <c r="F39" s="16">
        <v>1</v>
      </c>
      <c r="G39" s="16">
        <f>1/2*F39*E39^2</f>
        <v>24.5</v>
      </c>
      <c r="H39" s="16"/>
      <c r="I39" s="16"/>
      <c r="J39" s="16"/>
      <c r="K39" s="16"/>
      <c r="L39" s="16"/>
      <c r="M39" s="16"/>
      <c r="N39" s="16">
        <f>M38</f>
        <v>140</v>
      </c>
      <c r="O39" s="16">
        <f>N39/F39</f>
        <v>140</v>
      </c>
      <c r="P39" s="16"/>
    </row>
    <row r="40" spans="1:16">
      <c r="C40" s="16">
        <v>6</v>
      </c>
      <c r="D40" s="16">
        <f>P10</f>
        <v>133</v>
      </c>
      <c r="E40" s="16"/>
      <c r="F40" s="16"/>
      <c r="G40" s="16"/>
      <c r="H40" s="16">
        <v>1</v>
      </c>
      <c r="I40" s="16">
        <f>D40</f>
        <v>133</v>
      </c>
      <c r="J40" s="16">
        <f>1/2*H40*I40^2</f>
        <v>8844.5</v>
      </c>
      <c r="K40" s="16"/>
      <c r="L40" s="16">
        <f>D40</f>
        <v>133</v>
      </c>
      <c r="M40" s="16">
        <f>L40*H40</f>
        <v>133</v>
      </c>
      <c r="N40" s="16"/>
      <c r="O40" s="16"/>
      <c r="P40" s="16">
        <f>P42+O41</f>
        <v>3024</v>
      </c>
    </row>
    <row r="41" spans="1:16">
      <c r="C41" s="16"/>
      <c r="D41" s="16"/>
      <c r="E41" s="16">
        <f>D40-D42</f>
        <v>13</v>
      </c>
      <c r="F41" s="16">
        <v>1</v>
      </c>
      <c r="G41" s="16">
        <f>1/2*F41*E41^2</f>
        <v>84.5</v>
      </c>
      <c r="H41" s="16"/>
      <c r="I41" s="16"/>
      <c r="J41" s="16"/>
      <c r="K41" s="16"/>
      <c r="L41" s="16"/>
      <c r="M41" s="16"/>
      <c r="N41" s="16">
        <f>N39+M40</f>
        <v>273</v>
      </c>
      <c r="O41" s="16">
        <f>N41/F41</f>
        <v>273</v>
      </c>
      <c r="P41" s="16"/>
    </row>
    <row r="42" spans="1:16">
      <c r="C42" s="16">
        <v>5</v>
      </c>
      <c r="D42" s="16">
        <f>P12</f>
        <v>120</v>
      </c>
      <c r="E42" s="16"/>
      <c r="F42" s="16"/>
      <c r="G42" s="16"/>
      <c r="H42" s="16">
        <v>1</v>
      </c>
      <c r="I42" s="16">
        <f>D42</f>
        <v>120</v>
      </c>
      <c r="J42" s="16">
        <f>1/2*H42*I42^2</f>
        <v>7200</v>
      </c>
      <c r="K42" s="16"/>
      <c r="L42" s="16">
        <f>D42</f>
        <v>120</v>
      </c>
      <c r="M42" s="16">
        <f>L42*H42</f>
        <v>120</v>
      </c>
      <c r="N42" s="16"/>
      <c r="O42" s="16"/>
      <c r="P42" s="16">
        <f>P44+O43</f>
        <v>2751</v>
      </c>
    </row>
    <row r="43" spans="1:16">
      <c r="C43" s="16"/>
      <c r="D43" s="16"/>
      <c r="E43" s="16">
        <f>D42-D44</f>
        <v>18</v>
      </c>
      <c r="F43" s="16">
        <v>1</v>
      </c>
      <c r="G43" s="16">
        <f>1/2*F43*E43^2</f>
        <v>162</v>
      </c>
      <c r="H43" s="16"/>
      <c r="I43" s="16"/>
      <c r="J43" s="16"/>
      <c r="K43" s="16"/>
      <c r="L43" s="16"/>
      <c r="M43" s="16"/>
      <c r="N43" s="16">
        <f>N41+M42</f>
        <v>393</v>
      </c>
      <c r="O43" s="16">
        <f>N43/F43</f>
        <v>393</v>
      </c>
      <c r="P43" s="16"/>
    </row>
    <row r="44" spans="1:16">
      <c r="C44" s="16">
        <v>4</v>
      </c>
      <c r="D44" s="16">
        <f>P14</f>
        <v>102</v>
      </c>
      <c r="E44" s="16"/>
      <c r="F44" s="16"/>
      <c r="G44" s="16"/>
      <c r="H44" s="16">
        <v>1</v>
      </c>
      <c r="I44" s="16">
        <f>D44</f>
        <v>102</v>
      </c>
      <c r="J44" s="16">
        <f>1/2*H44*I44^2</f>
        <v>5202</v>
      </c>
      <c r="K44" s="16"/>
      <c r="L44" s="16">
        <f>D44</f>
        <v>102</v>
      </c>
      <c r="M44" s="16">
        <f>L44*H44</f>
        <v>102</v>
      </c>
      <c r="N44" s="16"/>
      <c r="O44" s="16"/>
      <c r="P44" s="16">
        <f>P46+O45</f>
        <v>2358</v>
      </c>
    </row>
    <row r="45" spans="1:16">
      <c r="C45" s="16"/>
      <c r="D45" s="16"/>
      <c r="E45" s="16">
        <f>D44-D46</f>
        <v>22</v>
      </c>
      <c r="F45" s="16">
        <v>1</v>
      </c>
      <c r="G45" s="16">
        <f>1/2*F45*E45^2</f>
        <v>242</v>
      </c>
      <c r="H45" s="16"/>
      <c r="I45" s="16"/>
      <c r="J45" s="16"/>
      <c r="K45" s="16"/>
      <c r="L45" s="16"/>
      <c r="M45" s="16"/>
      <c r="N45" s="16">
        <f>N43+M44</f>
        <v>495</v>
      </c>
      <c r="O45" s="16">
        <f>N45/F45</f>
        <v>495</v>
      </c>
      <c r="P45" s="16"/>
    </row>
    <row r="46" spans="1:16">
      <c r="C46" s="16">
        <v>3</v>
      </c>
      <c r="D46" s="16">
        <f>P16</f>
        <v>80</v>
      </c>
      <c r="E46" s="16"/>
      <c r="F46" s="16"/>
      <c r="G46" s="16"/>
      <c r="H46" s="16">
        <v>1</v>
      </c>
      <c r="I46" s="16">
        <f>D46</f>
        <v>80</v>
      </c>
      <c r="J46" s="16">
        <f>1/2*H46*I46^2</f>
        <v>3200</v>
      </c>
      <c r="K46" s="16"/>
      <c r="L46" s="16">
        <f>D46</f>
        <v>80</v>
      </c>
      <c r="M46" s="16">
        <f>L46*H46</f>
        <v>80</v>
      </c>
      <c r="N46" s="16"/>
      <c r="O46" s="16"/>
      <c r="P46" s="16">
        <f>P48+O47</f>
        <v>1863</v>
      </c>
    </row>
    <row r="47" spans="1:16">
      <c r="C47" s="16"/>
      <c r="D47" s="16"/>
      <c r="E47" s="16">
        <f>D46-D48</f>
        <v>25</v>
      </c>
      <c r="F47" s="16">
        <v>1</v>
      </c>
      <c r="G47" s="16">
        <f>1/2*F47*E47^2</f>
        <v>312.5</v>
      </c>
      <c r="H47" s="16"/>
      <c r="I47" s="16"/>
      <c r="J47" s="16"/>
      <c r="K47" s="16"/>
      <c r="L47" s="16"/>
      <c r="M47" s="16"/>
      <c r="N47" s="16">
        <f>N45+M46</f>
        <v>575</v>
      </c>
      <c r="O47" s="16">
        <f>N47/F47</f>
        <v>575</v>
      </c>
      <c r="P47" s="16"/>
    </row>
    <row r="48" spans="1:16">
      <c r="C48" s="16">
        <v>2</v>
      </c>
      <c r="D48" s="16">
        <f>P18</f>
        <v>55</v>
      </c>
      <c r="E48" s="16"/>
      <c r="F48" s="16"/>
      <c r="G48" s="16"/>
      <c r="H48" s="16">
        <v>1</v>
      </c>
      <c r="I48" s="16">
        <f>D48</f>
        <v>55</v>
      </c>
      <c r="J48" s="16">
        <f>1/2*H48*I48^2</f>
        <v>1512.5</v>
      </c>
      <c r="K48" s="16"/>
      <c r="L48" s="16">
        <f>D48</f>
        <v>55</v>
      </c>
      <c r="M48" s="16">
        <f>L48*H48</f>
        <v>55</v>
      </c>
      <c r="N48" s="16"/>
      <c r="O48" s="16"/>
      <c r="P48" s="16">
        <f>P50+O49</f>
        <v>1288</v>
      </c>
    </row>
    <row r="49" spans="2:16">
      <c r="C49" s="16"/>
      <c r="D49" s="16"/>
      <c r="E49" s="16">
        <f>D48-D50</f>
        <v>27</v>
      </c>
      <c r="F49" s="16">
        <v>1</v>
      </c>
      <c r="G49" s="16">
        <f>1/2*F49*E49^2</f>
        <v>364.5</v>
      </c>
      <c r="H49" s="16"/>
      <c r="I49" s="16"/>
      <c r="J49" s="16"/>
      <c r="K49" s="16"/>
      <c r="L49" s="16"/>
      <c r="M49" s="16"/>
      <c r="N49" s="16">
        <f>N47+M48</f>
        <v>630</v>
      </c>
      <c r="O49" s="16">
        <f>N49/F49</f>
        <v>630</v>
      </c>
      <c r="P49" s="16"/>
    </row>
    <row r="50" spans="2:16">
      <c r="C50" s="16">
        <v>1</v>
      </c>
      <c r="D50" s="16">
        <f>P20</f>
        <v>28</v>
      </c>
      <c r="E50" s="16"/>
      <c r="F50" s="16"/>
      <c r="G50" s="16"/>
      <c r="H50" s="16">
        <v>1</v>
      </c>
      <c r="I50" s="16">
        <f>D50</f>
        <v>28</v>
      </c>
      <c r="J50" s="16">
        <f>1/2*H50*I50^2</f>
        <v>392</v>
      </c>
      <c r="K50" s="16"/>
      <c r="L50" s="16">
        <f>D50</f>
        <v>28</v>
      </c>
      <c r="M50" s="16">
        <f>L50*H50</f>
        <v>28</v>
      </c>
      <c r="N50" s="16"/>
      <c r="O50" s="16"/>
      <c r="P50" s="16">
        <f>P52+O51</f>
        <v>658</v>
      </c>
    </row>
    <row r="51" spans="2:16">
      <c r="C51" s="16"/>
      <c r="D51" s="16"/>
      <c r="E51" s="16">
        <f>D50-D52</f>
        <v>28</v>
      </c>
      <c r="F51" s="16">
        <v>1</v>
      </c>
      <c r="G51" s="16">
        <f>1/2*F51*E51^2</f>
        <v>392</v>
      </c>
      <c r="H51" s="16"/>
      <c r="I51" s="16"/>
      <c r="J51" s="16"/>
      <c r="K51" s="16"/>
      <c r="L51" s="16"/>
      <c r="M51" s="16"/>
      <c r="N51" s="16">
        <f>N49+M50</f>
        <v>658</v>
      </c>
      <c r="O51" s="16">
        <f>N51/F51</f>
        <v>658</v>
      </c>
      <c r="P51" s="16"/>
    </row>
    <row r="52" spans="2:16">
      <c r="C52" s="18">
        <v>0</v>
      </c>
      <c r="D52" s="18">
        <v>0</v>
      </c>
      <c r="E52" s="18"/>
      <c r="F52" s="18"/>
      <c r="G52" s="18"/>
      <c r="H52" s="18">
        <v>0</v>
      </c>
      <c r="I52" s="18"/>
      <c r="J52" s="18"/>
      <c r="K52" s="18"/>
      <c r="L52" s="18">
        <f>D52</f>
        <v>0</v>
      </c>
      <c r="M52" s="18">
        <f>L52*H52</f>
        <v>0</v>
      </c>
      <c r="N52" s="18"/>
      <c r="O52" s="18"/>
      <c r="P52" s="18">
        <v>0</v>
      </c>
    </row>
    <row r="53" spans="2:16">
      <c r="C53" s="16"/>
      <c r="D53" s="16"/>
      <c r="E53" s="16"/>
      <c r="F53" s="16"/>
      <c r="G53" s="19">
        <f>SUM(G39:G51)</f>
        <v>1582</v>
      </c>
      <c r="H53" s="16"/>
      <c r="I53" s="16"/>
      <c r="J53" s="19">
        <f>SUM(J38:J50)</f>
        <v>36151</v>
      </c>
      <c r="K53" s="16"/>
      <c r="L53" s="16"/>
      <c r="M53" s="16"/>
      <c r="N53" s="16"/>
      <c r="O53" s="16"/>
      <c r="P53" s="16"/>
    </row>
    <row r="54" spans="2:16"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pans="2:16">
      <c r="B55" t="s">
        <v>27</v>
      </c>
      <c r="C55" s="16"/>
      <c r="D55" s="16"/>
      <c r="E55" s="16"/>
      <c r="F55" s="16" t="s">
        <v>3</v>
      </c>
      <c r="G55" s="16" t="s">
        <v>3</v>
      </c>
      <c r="H55" s="16" t="s">
        <v>25</v>
      </c>
      <c r="I55" s="16" t="s">
        <v>26</v>
      </c>
      <c r="J55" s="16" t="s">
        <v>11</v>
      </c>
      <c r="K55" s="16"/>
      <c r="L55" s="16" t="s">
        <v>19</v>
      </c>
      <c r="M55" s="16" t="s">
        <v>21</v>
      </c>
      <c r="N55" s="16" t="s">
        <v>21</v>
      </c>
      <c r="O55" s="16" t="s">
        <v>23</v>
      </c>
      <c r="P55" s="16" t="s">
        <v>23</v>
      </c>
    </row>
    <row r="57" spans="2:16">
      <c r="G57" t="s">
        <v>12</v>
      </c>
    </row>
    <row r="59" spans="2:16">
      <c r="G59" s="3" t="s">
        <v>13</v>
      </c>
      <c r="H59" s="12">
        <f>G53/J53</f>
        <v>4.3760891814887556E-2</v>
      </c>
      <c r="I59" t="s">
        <v>15</v>
      </c>
    </row>
    <row r="60" spans="2:16">
      <c r="G60" s="3" t="s">
        <v>14</v>
      </c>
      <c r="H60" s="10">
        <f>SQRT(H59)</f>
        <v>0.20919104143076384</v>
      </c>
      <c r="I60" s="11" t="s">
        <v>16</v>
      </c>
      <c r="K60" s="7" t="s">
        <v>3</v>
      </c>
      <c r="L60" s="7" t="s">
        <v>25</v>
      </c>
    </row>
    <row r="61" spans="2:16">
      <c r="G61" s="3" t="s">
        <v>14</v>
      </c>
      <c r="H61" s="14">
        <f>H60*SQRT(K61/L61)</f>
        <v>9.1948922226615988</v>
      </c>
      <c r="I61" t="s">
        <v>29</v>
      </c>
      <c r="K61" s="8">
        <v>6000</v>
      </c>
      <c r="L61" s="9">
        <f>100/32.2</f>
        <v>3.1055900621118009</v>
      </c>
    </row>
  </sheetData>
  <phoneticPr fontId="3" type="noConversion"/>
  <pageMargins left="0.75" right="0.75" top="0.72" bottom="0.59" header="0.5" footer="0.5"/>
  <pageSetup scale="6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2-story</vt:lpstr>
      <vt:lpstr>3-story</vt:lpstr>
      <vt:lpstr>7-story</vt:lpstr>
      <vt:lpstr>'2-story'!Print_Area</vt:lpstr>
      <vt:lpstr>'3-story'!Print_Area</vt:lpstr>
      <vt:lpstr>'7-story'!Print_Area</vt:lpstr>
    </vt:vector>
  </TitlesOfParts>
  <Company>Purdue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Ayhan Irfanoglu</dc:creator>
  <cp:lastModifiedBy>ai</cp:lastModifiedBy>
  <cp:lastPrinted>2010-11-15T16:00:03Z</cp:lastPrinted>
  <dcterms:created xsi:type="dcterms:W3CDTF">2007-11-30T05:51:12Z</dcterms:created>
  <dcterms:modified xsi:type="dcterms:W3CDTF">2016-11-16T16:33:43Z</dcterms:modified>
</cp:coreProperties>
</file>